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6.xml" ContentType="application/vnd.openxmlformats-officedocument.drawing+xml"/>
  <Override PartName="/xl/embeddings/oleObject8.bin" ContentType="application/vnd.openxmlformats-officedocument.oleObject"/>
  <Override PartName="/xl/drawings/drawing7.xml" ContentType="application/vnd.openxmlformats-officedocument.drawing+xml"/>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embeddings/oleObject13.bin" ContentType="application/vnd.openxmlformats-officedocument.oleObject"/>
  <Override PartName="/xl/drawings/drawing12.xml" ContentType="application/vnd.openxmlformats-officedocument.drawing+xml"/>
  <Override PartName="/xl/embeddings/oleObject14.bin" ContentType="application/vnd.openxmlformats-officedocument.oleObject"/>
  <Override PartName="/xl/drawings/drawing13.xml" ContentType="application/vnd.openxmlformats-officedocument.drawing+xml"/>
  <Override PartName="/xl/embeddings/oleObject15.bin" ContentType="application/vnd.openxmlformats-officedocument.oleObject"/>
  <Override PartName="/xl/drawings/drawing14.xml" ContentType="application/vnd.openxmlformats-officedocument.drawing+xml"/>
  <Override PartName="/xl/embeddings/oleObject16.bin" ContentType="application/vnd.openxmlformats-officedocument.oleObject"/>
  <Override PartName="/xl/drawings/drawing15.xml" ContentType="application/vnd.openxmlformats-officedocument.drawing+xml"/>
  <Override PartName="/xl/embeddings/oleObject17.bin" ContentType="application/vnd.openxmlformats-officedocument.oleObject"/>
  <Override PartName="/xl/drawings/drawing16.xml" ContentType="application/vnd.openxmlformats-officedocument.drawing+xml"/>
  <Override PartName="/xl/embeddings/oleObject18.bin" ContentType="application/vnd.openxmlformats-officedocument.oleObject"/>
  <Override PartName="/xl/embeddings/oleObject19.bin" ContentType="application/vnd.openxmlformats-officedocument.oleObject"/>
  <Override PartName="/xl/drawings/drawing17.xml" ContentType="application/vnd.openxmlformats-officedocument.drawing+xml"/>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drawings/drawing18.xml" ContentType="application/vnd.openxmlformats-officedocument.drawing+xml"/>
  <Override PartName="/xl/embeddings/oleObject32.bin" ContentType="application/vnd.openxmlformats-officedocument.oleObject"/>
  <Override PartName="/xl/drawings/drawing19.xml" ContentType="application/vnd.openxmlformats-officedocument.drawing+xml"/>
  <Override PartName="/xl/embeddings/oleObject33.bin" ContentType="application/vnd.openxmlformats-officedocument.oleObject"/>
  <Override PartName="/xl/drawings/drawing20.xml" ContentType="application/vnd.openxmlformats-officedocument.drawing+xml"/>
  <Override PartName="/xl/embeddings/oleObject34.bin" ContentType="application/vnd.openxmlformats-officedocument.oleObject"/>
  <Override PartName="/xl/embeddings/oleObject35.bin" ContentType="application/vnd.openxmlformats-officedocument.oleObject"/>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L:\Compendium of Statistics\2022 Compendium\Website\2022 Chapters\"/>
    </mc:Choice>
  </mc:AlternateContent>
  <xr:revisionPtr revIDLastSave="0" documentId="13_ncr:1_{68D218A8-3025-4D3B-8693-F6C17725BD47}" xr6:coauthVersionLast="36" xr6:coauthVersionMax="36" xr10:uidLastSave="{00000000-0000-0000-0000-000000000000}"/>
  <bookViews>
    <workbookView xWindow="0" yWindow="0" windowWidth="28770" windowHeight="12075" tabRatio="891" firstSheet="2" activeTab="3" xr2:uid="{00000000-000D-0000-FFFF-FFFF00000000}"/>
  </bookViews>
  <sheets>
    <sheet name=".05b (2)" sheetId="25" state="hidden" r:id="rId1"/>
    <sheet name="Notes" sheetId="2" state="hidden" r:id="rId2"/>
    <sheet name=".01a" sheetId="3" r:id="rId3"/>
    <sheet name=".01b " sheetId="4" r:id="rId4"/>
    <sheet name=".01c" sheetId="5" r:id="rId5"/>
    <sheet name=".02" sheetId="6" r:id="rId6"/>
    <sheet name=".03a" sheetId="7" r:id="rId7"/>
    <sheet name=".03b" sheetId="10" r:id="rId8"/>
    <sheet name=".04" sheetId="8" state="hidden" r:id="rId9"/>
    <sheet name=".05" sheetId="9" state="hidden" r:id="rId10"/>
    <sheet name=".04a" sheetId="11" r:id="rId11"/>
    <sheet name="h.05" sheetId="12" state="hidden" r:id="rId12"/>
    <sheet name="hc4.01&amp;4.02" sheetId="13" state="hidden" r:id="rId13"/>
    <sheet name=".04b" sheetId="14" r:id="rId14"/>
    <sheet name=".05a" sheetId="15" r:id="rId15"/>
    <sheet name=".05b" sheetId="16" r:id="rId16"/>
    <sheet name=".05c" sheetId="17" r:id="rId17"/>
    <sheet name=".06a" sheetId="18" r:id="rId18"/>
    <sheet name=".06b" sheetId="19" r:id="rId19"/>
    <sheet name=".06c" sheetId="29" r:id="rId20"/>
    <sheet name="06d" sheetId="20" r:id="rId21"/>
    <sheet name=".06e" sheetId="28" r:id="rId22"/>
    <sheet name=".06d" sheetId="27" state="hidden" r:id="rId23"/>
    <sheet name="Sheet3" sheetId="21" state="hidden" r:id="rId24"/>
    <sheet name="Sheet1" sheetId="22" state="hidden" r:id="rId25"/>
    <sheet name="WorkPermits" sheetId="23" state="hidden" r:id="rId26"/>
    <sheet name="Sheet2" sheetId="24" state="hidden" r:id="rId27"/>
  </sheets>
  <externalReferences>
    <externalReference r:id="rId28"/>
  </externalReferences>
  <definedNames>
    <definedName name="_xlnm.Print_Area" localSheetId="2">'.01a'!$A$1:$K$55</definedName>
    <definedName name="_xlnm.Print_Area" localSheetId="3">'.01b '!$A$1:$K$45</definedName>
    <definedName name="_xlnm.Print_Area" localSheetId="4">'.01c'!$A$1:$L$84</definedName>
    <definedName name="_xlnm.Print_Area" localSheetId="5">'.02'!$A$1:$K$62</definedName>
    <definedName name="_xlnm.Print_Area" localSheetId="7">'.03b'!$A$1:$N$59</definedName>
    <definedName name="_xlnm.Print_Area" localSheetId="10">'.04a'!$A$1:$N$80</definedName>
    <definedName name="_xlnm.Print_Area" localSheetId="13">'.04b'!$A$1:$P$77</definedName>
    <definedName name="_xlnm.Print_Area" localSheetId="14">'.05a'!$A$1:$G$56</definedName>
    <definedName name="_xlnm.Print_Area" localSheetId="15">'.05b'!$A$1:$L$58</definedName>
    <definedName name="_xlnm.Print_Area" localSheetId="16">'.05c'!$A$1:$H$59</definedName>
    <definedName name="_xlnm.Print_Area" localSheetId="21">'.06e'!$A$1:$S$42</definedName>
    <definedName name="_xlnm.Print_Area" localSheetId="20">'06d'!$A$1:$P$34</definedName>
    <definedName name="Recover">[1]Macro1!$A$71</definedName>
    <definedName name="TableName">"Dummy"</definedName>
    <definedName name="Z_2C045F60_6AB2_44F0_B91E_AB5C1A883BD2_.wvu.Cols" localSheetId="2" hidden="1">'.01a'!#REF!</definedName>
    <definedName name="Z_2C045F60_6AB2_44F0_B91E_AB5C1A883BD2_.wvu.Cols" localSheetId="3" hidden="1">'.01b '!#REF!</definedName>
    <definedName name="Z_2C045F60_6AB2_44F0_B91E_AB5C1A883BD2_.wvu.Cols" localSheetId="6" hidden="1">'.03a'!#REF!</definedName>
    <definedName name="Z_2C045F60_6AB2_44F0_B91E_AB5C1A883BD2_.wvu.Cols" localSheetId="7" hidden="1">'.03b'!#REF!</definedName>
    <definedName name="Z_2C045F60_6AB2_44F0_B91E_AB5C1A883BD2_.wvu.Cols" localSheetId="14" hidden="1">'.05a'!#REF!</definedName>
    <definedName name="Z_2C045F60_6AB2_44F0_B91E_AB5C1A883BD2_.wvu.Cols" localSheetId="15" hidden="1">'.05b'!#REF!</definedName>
    <definedName name="Z_2C045F60_6AB2_44F0_B91E_AB5C1A883BD2_.wvu.Cols" localSheetId="0" hidden="1">'.05b (2)'!$D:$D</definedName>
    <definedName name="Z_2C045F60_6AB2_44F0_B91E_AB5C1A883BD2_.wvu.Cols" localSheetId="17" hidden="1">'.06a'!#REF!,'.06a'!#REF!</definedName>
    <definedName name="Z_2C045F60_6AB2_44F0_B91E_AB5C1A883BD2_.wvu.Cols" localSheetId="18" hidden="1">'.06b'!#REF!,'.06b'!#REF!</definedName>
    <definedName name="Z_2C045F60_6AB2_44F0_B91E_AB5C1A883BD2_.wvu.Cols" localSheetId="11" hidden="1">h.05!$C:$C,h.05!$H:$K</definedName>
    <definedName name="Z_2C045F60_6AB2_44F0_B91E_AB5C1A883BD2_.wvu.Cols" localSheetId="12" hidden="1">'hc4.01&amp;4.02'!$T:$T</definedName>
    <definedName name="Z_2C045F60_6AB2_44F0_B91E_AB5C1A883BD2_.wvu.Cols" localSheetId="1" hidden="1">Notes!$C:$G,Notes!$J:$N,Notes!$P:$P</definedName>
    <definedName name="Z_2C045F60_6AB2_44F0_B91E_AB5C1A883BD2_.wvu.Cols" localSheetId="25" hidden="1">WorkPermits!$B:$B</definedName>
    <definedName name="Z_2C045F60_6AB2_44F0_B91E_AB5C1A883BD2_.wvu.PrintArea" localSheetId="2" hidden="1">'.01a'!$A$2:$E$56</definedName>
    <definedName name="Z_2C045F60_6AB2_44F0_B91E_AB5C1A883BD2_.wvu.PrintArea" localSheetId="3" hidden="1">'.01b '!$A$2:$E$44</definedName>
    <definedName name="Z_2C045F60_6AB2_44F0_B91E_AB5C1A883BD2_.wvu.PrintArea" localSheetId="4" hidden="1">'.01c'!$A$1:$L$55</definedName>
    <definedName name="Z_2C045F60_6AB2_44F0_B91E_AB5C1A883BD2_.wvu.PrintArea" localSheetId="5" hidden="1">'.02'!$A$1:$K$64</definedName>
    <definedName name="Z_2C045F60_6AB2_44F0_B91E_AB5C1A883BD2_.wvu.PrintArea" localSheetId="6" hidden="1">'.03a'!$A$1:$I$59</definedName>
    <definedName name="Z_2C045F60_6AB2_44F0_B91E_AB5C1A883BD2_.wvu.PrintArea" localSheetId="7" hidden="1">'.03b'!$A$1:$H$58</definedName>
    <definedName name="Z_2C045F60_6AB2_44F0_B91E_AB5C1A883BD2_.wvu.PrintArea" localSheetId="10" hidden="1">'.04a'!$A$2:$H$75</definedName>
    <definedName name="Z_2C045F60_6AB2_44F0_B91E_AB5C1A883BD2_.wvu.PrintArea" localSheetId="13" hidden="1">'.04b'!$A$1:$J$77</definedName>
    <definedName name="Z_2C045F60_6AB2_44F0_B91E_AB5C1A883BD2_.wvu.PrintArea" localSheetId="14" hidden="1">'.05a'!$A$2:$H$56</definedName>
    <definedName name="Z_2C045F60_6AB2_44F0_B91E_AB5C1A883BD2_.wvu.PrintArea" localSheetId="16" hidden="1">'.05c'!$A$2:$H$59</definedName>
    <definedName name="Z_2C045F60_6AB2_44F0_B91E_AB5C1A883BD2_.wvu.PrintArea" localSheetId="17" hidden="1">'.06a'!$B$1:$I$60</definedName>
    <definedName name="Z_2C045F60_6AB2_44F0_B91E_AB5C1A883BD2_.wvu.PrintArea" localSheetId="18" hidden="1">'.06b'!$B$1:$J$44</definedName>
    <definedName name="Z_2C045F60_6AB2_44F0_B91E_AB5C1A883BD2_.wvu.PrintArea" localSheetId="20" hidden="1">'06d'!$A$1:$E$22</definedName>
    <definedName name="Z_2C045F60_6AB2_44F0_B91E_AB5C1A883BD2_.wvu.PrintArea" localSheetId="12" hidden="1">'hc4.01&amp;4.02'!$A$136:$D$144</definedName>
    <definedName name="Z_2C045F60_6AB2_44F0_B91E_AB5C1A883BD2_.wvu.PrintArea" localSheetId="1" hidden="1">Notes!$A$2:$Z$31</definedName>
    <definedName name="Z_2C045F60_6AB2_44F0_B91E_AB5C1A883BD2_.wvu.PrintArea" localSheetId="25" hidden="1">WorkPermits!$A$5:$I$132</definedName>
    <definedName name="Z_2C045F60_6AB2_44F0_B91E_AB5C1A883BD2_.wvu.PrintTitles" localSheetId="25" hidden="1">WorkPermits!$2:$4</definedName>
    <definedName name="Z_2C045F60_6AB2_44F0_B91E_AB5C1A883BD2_.wvu.Rows" localSheetId="4" hidden="1">'.01c'!$1:$1,'.01c'!#REF!,'.01c'!#REF!</definedName>
    <definedName name="Z_2C045F60_6AB2_44F0_B91E_AB5C1A883BD2_.wvu.Rows" localSheetId="5" hidden="1">'.02'!#REF!</definedName>
    <definedName name="Z_2C045F60_6AB2_44F0_B91E_AB5C1A883BD2_.wvu.Rows" localSheetId="8" hidden="1">'.04'!$3:$23,'.04'!$25:$45,'.04'!$47:$68</definedName>
    <definedName name="Z_2C045F60_6AB2_44F0_B91E_AB5C1A883BD2_.wvu.Rows" localSheetId="17" hidden="1">'.06a'!$26:$28,'.06a'!$45:$48</definedName>
    <definedName name="Z_2C045F60_6AB2_44F0_B91E_AB5C1A883BD2_.wvu.Rows" localSheetId="18" hidden="1">'.06b'!$27:$27</definedName>
    <definedName name="Z_2C045F60_6AB2_44F0_B91E_AB5C1A883BD2_.wvu.Rows" localSheetId="12" hidden="1">'hc4.01&amp;4.02'!$7:$12,'hc4.01&amp;4.02'!$20:$22,'hc4.01&amp;4.02'!$24:$26,'hc4.01&amp;4.02'!$28:$30,'hc4.01&amp;4.02'!$32:$34,'hc4.01&amp;4.02'!$36:$37,'hc4.01&amp;4.02'!$40:$42,'hc4.01&amp;4.02'!$44:$46,'hc4.01&amp;4.02'!$48:$50,'hc4.01&amp;4.02'!$52:$54,'hc4.01&amp;4.02'!$56:$57,'hc4.01&amp;4.02'!$60:$61,'hc4.01&amp;4.02'!$98:$99,'hc4.01&amp;4.02'!$104:$105</definedName>
    <definedName name="Z_F1F7BD3E_FC2C_462F_A022_5270024FE9F6_.wvu.Cols" localSheetId="6" hidden="1">'.03a'!#REF!</definedName>
    <definedName name="Z_F1F7BD3E_FC2C_462F_A022_5270024FE9F6_.wvu.Cols" localSheetId="7" hidden="1">'.03b'!#REF!</definedName>
    <definedName name="Z_F1F7BD3E_FC2C_462F_A022_5270024FE9F6_.wvu.PrintArea" localSheetId="20" hidden="1">'06d'!$A$1:$G$20</definedName>
    <definedName name="Z_F4665436_DFC3_47B1_A482_DE3E62B43168_.wvu.Cols" localSheetId="3" hidden="1">'.01b '!#REF!</definedName>
    <definedName name="Z_F4665436_DFC3_47B1_A482_DE3E62B43168_.wvu.Cols" localSheetId="6" hidden="1">'.03a'!#REF!,'.03a'!#REF!,'.03a'!#REF!</definedName>
    <definedName name="Z_F4665436_DFC3_47B1_A482_DE3E62B43168_.wvu.Cols" localSheetId="10" hidden="1">'.04a'!#REF!,'.04a'!#REF!,'.04a'!#REF!</definedName>
    <definedName name="Z_F4665436_DFC3_47B1_A482_DE3E62B43168_.wvu.Cols" localSheetId="11" hidden="1">h.05!$C:$C,h.05!$H:$K</definedName>
    <definedName name="Z_F4665436_DFC3_47B1_A482_DE3E62B43168_.wvu.Cols" localSheetId="12" hidden="1">'hc4.01&amp;4.02'!$T:$T</definedName>
    <definedName name="Z_F4665436_DFC3_47B1_A482_DE3E62B43168_.wvu.Cols" localSheetId="1" hidden="1">Notes!$C:$N,Notes!$P:$P</definedName>
    <definedName name="Z_F4665436_DFC3_47B1_A482_DE3E62B43168_.wvu.PrintArea" localSheetId="3" hidden="1">'.01b '!$B$2:$C$53</definedName>
    <definedName name="Z_F4665436_DFC3_47B1_A482_DE3E62B43168_.wvu.PrintArea" localSheetId="4" hidden="1">'.01c'!$B$1:$L$56</definedName>
    <definedName name="Z_F4665436_DFC3_47B1_A482_DE3E62B43168_.wvu.PrintArea" localSheetId="6" hidden="1">'.03a'!$B$2:$C$59</definedName>
    <definedName name="Z_F4665436_DFC3_47B1_A482_DE3E62B43168_.wvu.PrintArea" localSheetId="10" hidden="1">'.04a'!$B$2:$C$57</definedName>
    <definedName name="Z_F4665436_DFC3_47B1_A482_DE3E62B43168_.wvu.PrintArea" localSheetId="14" hidden="1">'.05a'!$B$2:$G$56</definedName>
    <definedName name="Z_F4665436_DFC3_47B1_A482_DE3E62B43168_.wvu.PrintArea" localSheetId="16" hidden="1">'.05c'!$B$2:$G$59</definedName>
    <definedName name="Z_F4665436_DFC3_47B1_A482_DE3E62B43168_.wvu.PrintArea" localSheetId="12" hidden="1">'hc4.01&amp;4.02'!$A$136:$D$144</definedName>
    <definedName name="Z_F4665436_DFC3_47B1_A482_DE3E62B43168_.wvu.PrintArea" localSheetId="1" hidden="1">Notes!$A$2:$Z$31</definedName>
    <definedName name="Z_F4665436_DFC3_47B1_A482_DE3E62B43168_.wvu.Rows" localSheetId="3" hidden="1">'.01b '!#REF!</definedName>
    <definedName name="Z_F4665436_DFC3_47B1_A482_DE3E62B43168_.wvu.Rows" localSheetId="8" hidden="1">'.04'!$3:$23,'.04'!$25:$45,'.04'!$47:$68</definedName>
    <definedName name="Z_F4665436_DFC3_47B1_A482_DE3E62B43168_.wvu.Rows" localSheetId="12" hidden="1">'hc4.01&amp;4.02'!$7:$12,'hc4.01&amp;4.02'!$20:$22,'hc4.01&amp;4.02'!$24:$26,'hc4.01&amp;4.02'!$28:$30,'hc4.01&amp;4.02'!$32:$34,'hc4.01&amp;4.02'!$36:$37,'hc4.01&amp;4.02'!$40:$42,'hc4.01&amp;4.02'!$44:$46,'hc4.01&amp;4.02'!$48:$50,'hc4.01&amp;4.02'!$52:$54,'hc4.01&amp;4.02'!$56:$57,'hc4.01&amp;4.02'!$60:$61,'hc4.01&amp;4.02'!$98:$99,'hc4.01&amp;4.02'!$104:$105</definedName>
  </definedNames>
  <calcPr calcId="191029"/>
  <customWorkbookViews>
    <customWorkbookView name="Travis_eu - Personal View" guid="{2C045F60-6AB2-44F0-B91E-AB5C1A883BD2}" mergeInterval="0" personalView="1" maximized="1" windowWidth="944" windowHeight="757" tabRatio="932" activeSheetId="11"/>
    <customWorkbookView name="theodore_eu - Personal View" guid="{F4665436-DFC3-47B1-A482-DE3E62B43168}" mergeInterval="0" personalView="1" maximized="1" windowWidth="1676" windowHeight="825" activeSheetId="4"/>
    <customWorkbookView name="Administrator - Personal View" guid="{F1F7BD3E-FC2C-462F-A022-5270024FE9F6}" mergeInterval="0" personalView="1" maximized="1" windowWidth="1239" windowHeight="714" tabRatio="932" activeSheetId="20"/>
  </customWorkbookViews>
</workbook>
</file>

<file path=xl/calcChain.xml><?xml version="1.0" encoding="utf-8"?>
<calcChain xmlns="http://schemas.openxmlformats.org/spreadsheetml/2006/main">
  <c r="F13" i="18" l="1"/>
  <c r="G13" i="18"/>
  <c r="H13" i="18"/>
  <c r="F15" i="18"/>
  <c r="G15" i="18"/>
  <c r="H15" i="18"/>
  <c r="L33" i="16" l="1"/>
  <c r="P10" i="14" l="1"/>
  <c r="N13" i="10"/>
  <c r="N12" i="10"/>
  <c r="N11" i="10"/>
  <c r="K34" i="4"/>
  <c r="K35" i="4"/>
  <c r="K38" i="4"/>
  <c r="K39" i="4"/>
  <c r="J74" i="5"/>
  <c r="K74" i="5"/>
  <c r="J75" i="5"/>
  <c r="K75" i="5"/>
  <c r="J76" i="5"/>
  <c r="K76" i="5"/>
  <c r="J77" i="5"/>
  <c r="K77" i="5"/>
  <c r="J78" i="5"/>
  <c r="K78" i="5"/>
  <c r="J79" i="5"/>
  <c r="K79" i="5"/>
  <c r="I73" i="5"/>
  <c r="H73" i="5"/>
  <c r="G73" i="5"/>
  <c r="F73" i="5"/>
  <c r="J73" i="5" l="1"/>
  <c r="K73" i="5"/>
  <c r="K37" i="4"/>
  <c r="K33" i="4"/>
  <c r="K13" i="3" l="1"/>
  <c r="K18" i="3"/>
  <c r="K23" i="3"/>
  <c r="K28" i="3"/>
  <c r="K33" i="3"/>
  <c r="K39" i="3"/>
  <c r="K40" i="3"/>
  <c r="K44" i="3"/>
  <c r="K45" i="3"/>
  <c r="E51" i="6"/>
  <c r="E50" i="6"/>
  <c r="E49" i="6"/>
  <c r="E48" i="6"/>
  <c r="J47" i="6"/>
  <c r="I47" i="6"/>
  <c r="H47" i="6"/>
  <c r="G47" i="6"/>
  <c r="F47" i="6"/>
  <c r="E47" i="6" l="1"/>
  <c r="K38" i="3"/>
  <c r="K43" i="3"/>
  <c r="Q39" i="28"/>
  <c r="O17" i="20"/>
  <c r="E44" i="29"/>
  <c r="D44" i="29"/>
  <c r="C44" i="29"/>
  <c r="M11" i="10" l="1"/>
  <c r="N11" i="7"/>
  <c r="F53" i="6"/>
  <c r="G53" i="6"/>
  <c r="H53" i="6"/>
  <c r="I53" i="6"/>
  <c r="J53" i="6"/>
  <c r="F41" i="6"/>
  <c r="G41" i="6"/>
  <c r="H41" i="6"/>
  <c r="I41" i="6"/>
  <c r="J41" i="6"/>
  <c r="E41" i="6"/>
  <c r="F35" i="6"/>
  <c r="G35" i="6"/>
  <c r="H35" i="6"/>
  <c r="I35" i="6"/>
  <c r="J35" i="6"/>
  <c r="E35" i="6"/>
  <c r="E45" i="6"/>
  <c r="E44" i="6"/>
  <c r="E43" i="6"/>
  <c r="E42" i="6"/>
  <c r="G64" i="5"/>
  <c r="H64" i="5"/>
  <c r="I64" i="5"/>
  <c r="K68" i="5"/>
  <c r="J69" i="5"/>
  <c r="K69" i="5"/>
  <c r="J70" i="5"/>
  <c r="J68" i="5"/>
  <c r="K70" i="5"/>
  <c r="K67" i="5"/>
  <c r="J67" i="5"/>
  <c r="K66" i="5"/>
  <c r="J66" i="5"/>
  <c r="K65" i="5"/>
  <c r="J39" i="4"/>
  <c r="J38" i="4"/>
  <c r="J35" i="4"/>
  <c r="J34" i="4"/>
  <c r="J29" i="4"/>
  <c r="J25" i="4"/>
  <c r="J21" i="4"/>
  <c r="J17" i="4"/>
  <c r="J13" i="4"/>
  <c r="J41" i="3"/>
  <c r="J33" i="3"/>
  <c r="J28" i="3"/>
  <c r="J23" i="3"/>
  <c r="J18" i="3"/>
  <c r="M13" i="10" l="1"/>
  <c r="M12" i="10"/>
  <c r="N12" i="7"/>
  <c r="N13" i="7"/>
  <c r="J65" i="5"/>
  <c r="F64" i="5"/>
  <c r="J64" i="5" s="1"/>
  <c r="K64" i="5"/>
  <c r="J37" i="4"/>
  <c r="J33" i="4"/>
  <c r="J13" i="3"/>
  <c r="J45" i="3"/>
  <c r="J44" i="3"/>
  <c r="J40" i="3"/>
  <c r="J39" i="3"/>
  <c r="O10" i="14" l="1"/>
  <c r="J38" i="3"/>
  <c r="J43" i="3"/>
  <c r="K33" i="16" l="1"/>
  <c r="N72" i="14" l="1"/>
  <c r="N69" i="14"/>
  <c r="N66" i="14"/>
  <c r="N63" i="14"/>
  <c r="N60" i="14"/>
  <c r="N57" i="14"/>
  <c r="N54" i="14"/>
  <c r="N51" i="14"/>
  <c r="N48" i="14"/>
  <c r="N45" i="14"/>
  <c r="N42" i="14"/>
  <c r="N39" i="14"/>
  <c r="N36" i="14"/>
  <c r="N33" i="14"/>
  <c r="N30" i="14"/>
  <c r="N27" i="14"/>
  <c r="N24" i="14"/>
  <c r="N21" i="14"/>
  <c r="N18" i="14"/>
  <c r="N15" i="14"/>
  <c r="N12" i="14"/>
  <c r="L70" i="11"/>
  <c r="L67" i="11"/>
  <c r="L64" i="11"/>
  <c r="L61" i="11"/>
  <c r="L58" i="11"/>
  <c r="L55" i="11"/>
  <c r="L52" i="11"/>
  <c r="L49" i="11"/>
  <c r="L46" i="11"/>
  <c r="L43" i="11"/>
  <c r="L40" i="11"/>
  <c r="L37" i="11"/>
  <c r="L34" i="11"/>
  <c r="L25" i="11"/>
  <c r="L31" i="11"/>
  <c r="L28" i="11"/>
  <c r="L22" i="11"/>
  <c r="L19" i="11"/>
  <c r="L16" i="11"/>
  <c r="L13" i="11"/>
  <c r="L10" i="11"/>
  <c r="L44" i="10"/>
  <c r="L52" i="10"/>
  <c r="L40" i="10"/>
  <c r="L36" i="10"/>
  <c r="L32" i="10"/>
  <c r="L28" i="10"/>
  <c r="L24" i="10"/>
  <c r="L20" i="10"/>
  <c r="L15" i="10"/>
  <c r="L13" i="10"/>
  <c r="L12" i="10"/>
  <c r="M52" i="7"/>
  <c r="M44" i="7"/>
  <c r="M40" i="7"/>
  <c r="M36" i="7"/>
  <c r="M32" i="7"/>
  <c r="M28" i="7"/>
  <c r="M24" i="7"/>
  <c r="M20" i="7"/>
  <c r="M15" i="7"/>
  <c r="M13" i="7"/>
  <c r="M12" i="7"/>
  <c r="E53" i="6"/>
  <c r="K62" i="5"/>
  <c r="J62" i="5"/>
  <c r="K61" i="5"/>
  <c r="J61" i="5"/>
  <c r="K60" i="5"/>
  <c r="J60" i="5"/>
  <c r="K59" i="5"/>
  <c r="J59" i="5"/>
  <c r="K58" i="5"/>
  <c r="J58" i="5"/>
  <c r="K57" i="5"/>
  <c r="J57" i="5"/>
  <c r="K56" i="5"/>
  <c r="J56" i="5"/>
  <c r="I55" i="5"/>
  <c r="H55" i="5"/>
  <c r="G55" i="5"/>
  <c r="F55" i="5"/>
  <c r="I39" i="4"/>
  <c r="I38" i="4"/>
  <c r="I35" i="4"/>
  <c r="I34" i="4"/>
  <c r="I29" i="4"/>
  <c r="I25" i="4"/>
  <c r="I21" i="4"/>
  <c r="I17" i="4"/>
  <c r="I13" i="4"/>
  <c r="I45" i="3"/>
  <c r="I44" i="3"/>
  <c r="I40" i="3"/>
  <c r="I39" i="3"/>
  <c r="I33" i="3"/>
  <c r="I28" i="3"/>
  <c r="I23" i="3"/>
  <c r="I18" i="3"/>
  <c r="I13" i="3"/>
  <c r="L11" i="10" l="1"/>
  <c r="N10" i="14"/>
  <c r="L8" i="11"/>
  <c r="M11" i="7"/>
  <c r="K55" i="5"/>
  <c r="J55" i="5"/>
  <c r="I33" i="4"/>
  <c r="I37" i="4"/>
  <c r="I43" i="3"/>
  <c r="I38" i="3"/>
  <c r="I33" i="16"/>
  <c r="M10" i="14" l="1"/>
  <c r="K8" i="11"/>
  <c r="K13" i="10"/>
  <c r="K12" i="10"/>
  <c r="K11" i="10"/>
  <c r="L13" i="7"/>
  <c r="L12" i="7"/>
  <c r="L11" i="7"/>
  <c r="K53" i="5" l="1"/>
  <c r="J53" i="5"/>
  <c r="K52" i="5"/>
  <c r="J52" i="5"/>
  <c r="K51" i="5"/>
  <c r="J51" i="5"/>
  <c r="K50" i="5"/>
  <c r="J50" i="5"/>
  <c r="K49" i="5"/>
  <c r="J49" i="5"/>
  <c r="K48" i="5"/>
  <c r="J48" i="5"/>
  <c r="K47" i="5"/>
  <c r="J47" i="5"/>
  <c r="I46" i="5"/>
  <c r="H46" i="5"/>
  <c r="G46" i="5"/>
  <c r="F46" i="5"/>
  <c r="H29" i="4"/>
  <c r="H25" i="4"/>
  <c r="H21" i="4"/>
  <c r="H17" i="4"/>
  <c r="H13" i="4"/>
  <c r="H39" i="4"/>
  <c r="H38" i="4"/>
  <c r="H35" i="4"/>
  <c r="H34" i="4"/>
  <c r="G38" i="4"/>
  <c r="G37" i="4"/>
  <c r="G34" i="4"/>
  <c r="D44" i="3"/>
  <c r="E44" i="3"/>
  <c r="F44" i="3"/>
  <c r="G44" i="3"/>
  <c r="H44" i="3"/>
  <c r="D45" i="3"/>
  <c r="E45" i="3"/>
  <c r="F45" i="3"/>
  <c r="G45" i="3"/>
  <c r="H45" i="3"/>
  <c r="D39" i="3"/>
  <c r="E39" i="3"/>
  <c r="F39" i="3"/>
  <c r="G39" i="3"/>
  <c r="H39" i="3"/>
  <c r="D40" i="3"/>
  <c r="E40" i="3"/>
  <c r="F40" i="3"/>
  <c r="G40" i="3"/>
  <c r="H40" i="3"/>
  <c r="D33" i="3"/>
  <c r="E33" i="3"/>
  <c r="F33" i="3"/>
  <c r="G33" i="3"/>
  <c r="H33" i="3"/>
  <c r="D28" i="3"/>
  <c r="D43" i="3" s="1"/>
  <c r="E28" i="3"/>
  <c r="E43" i="3" s="1"/>
  <c r="F28" i="3"/>
  <c r="G28" i="3"/>
  <c r="H28" i="3"/>
  <c r="D23" i="3"/>
  <c r="E23" i="3"/>
  <c r="F23" i="3"/>
  <c r="G23" i="3"/>
  <c r="H23" i="3"/>
  <c r="D18" i="3"/>
  <c r="E18" i="3"/>
  <c r="F18" i="3"/>
  <c r="G18" i="3"/>
  <c r="H18" i="3"/>
  <c r="D13" i="3"/>
  <c r="D38" i="3" s="1"/>
  <c r="E13" i="3"/>
  <c r="F13" i="3"/>
  <c r="G13" i="3"/>
  <c r="H13" i="3"/>
  <c r="G38" i="3" l="1"/>
  <c r="F38" i="3"/>
  <c r="G43" i="3"/>
  <c r="E38" i="3"/>
  <c r="H38" i="3"/>
  <c r="F43" i="3"/>
  <c r="H33" i="4"/>
  <c r="K46" i="5"/>
  <c r="H37" i="4"/>
  <c r="H43" i="3"/>
  <c r="J46" i="5"/>
  <c r="H33" i="16"/>
  <c r="K44" i="5"/>
  <c r="J44" i="5"/>
  <c r="K43" i="5"/>
  <c r="J43" i="5"/>
  <c r="K42" i="5"/>
  <c r="J42" i="5"/>
  <c r="K41" i="5"/>
  <c r="J41" i="5"/>
  <c r="K40" i="5"/>
  <c r="J40" i="5"/>
  <c r="K39" i="5"/>
  <c r="J39" i="5"/>
  <c r="K38" i="5"/>
  <c r="J38" i="5"/>
  <c r="G37" i="5"/>
  <c r="H37" i="5"/>
  <c r="I37" i="5"/>
  <c r="F37" i="5"/>
  <c r="G31" i="4"/>
  <c r="G27" i="4"/>
  <c r="G23" i="4"/>
  <c r="G19" i="4"/>
  <c r="G33" i="16"/>
  <c r="E19" i="4"/>
  <c r="K10" i="14"/>
  <c r="J35" i="5"/>
  <c r="J30" i="5"/>
  <c r="K30" i="5"/>
  <c r="J31" i="5"/>
  <c r="K31" i="5"/>
  <c r="J32" i="5"/>
  <c r="K32" i="5"/>
  <c r="J33" i="5"/>
  <c r="K33" i="5"/>
  <c r="J34" i="5"/>
  <c r="K34" i="5"/>
  <c r="K35" i="5"/>
  <c r="J29" i="5"/>
  <c r="I26" i="5"/>
  <c r="K26" i="5" s="1"/>
  <c r="I25" i="5"/>
  <c r="K25" i="5" s="1"/>
  <c r="I24" i="5"/>
  <c r="J24" i="5" s="1"/>
  <c r="I23" i="5"/>
  <c r="K23" i="5" s="1"/>
  <c r="I22" i="5"/>
  <c r="K22" i="5" s="1"/>
  <c r="J22" i="5"/>
  <c r="I21" i="5"/>
  <c r="K21" i="5" s="1"/>
  <c r="H20" i="5"/>
  <c r="G20" i="5"/>
  <c r="F20" i="5"/>
  <c r="F31" i="4"/>
  <c r="F27" i="4"/>
  <c r="F23" i="4"/>
  <c r="F19" i="4"/>
  <c r="F34" i="4"/>
  <c r="F37" i="4"/>
  <c r="F38" i="4"/>
  <c r="C37" i="27"/>
  <c r="C36" i="27"/>
  <c r="C35" i="27"/>
  <c r="C34" i="27"/>
  <c r="C33" i="27"/>
  <c r="C32" i="27"/>
  <c r="C28" i="27"/>
  <c r="C27" i="27"/>
  <c r="C23" i="27"/>
  <c r="C22" i="27"/>
  <c r="C21" i="27"/>
  <c r="C20" i="27"/>
  <c r="C19" i="27"/>
  <c r="C18" i="27"/>
  <c r="C17" i="27"/>
  <c r="C16" i="27"/>
  <c r="E13" i="27"/>
  <c r="D13" i="27"/>
  <c r="C13" i="27" s="1"/>
  <c r="F33" i="16"/>
  <c r="I34" i="25"/>
  <c r="H34" i="25"/>
  <c r="F34" i="25"/>
  <c r="D24" i="25"/>
  <c r="E31" i="4"/>
  <c r="E27" i="4"/>
  <c r="E23" i="4"/>
  <c r="E34" i="4"/>
  <c r="E37" i="4"/>
  <c r="E38" i="4"/>
  <c r="K29" i="5"/>
  <c r="K28" i="5"/>
  <c r="J28" i="5"/>
  <c r="E33" i="16"/>
  <c r="I18" i="5"/>
  <c r="J18" i="5" s="1"/>
  <c r="I17" i="5"/>
  <c r="K17" i="5" s="1"/>
  <c r="I16" i="5"/>
  <c r="K16" i="5" s="1"/>
  <c r="I15" i="5"/>
  <c r="K15" i="5" s="1"/>
  <c r="I14" i="5"/>
  <c r="K14" i="5" s="1"/>
  <c r="I13" i="5"/>
  <c r="J13" i="5" s="1"/>
  <c r="H12" i="5"/>
  <c r="G12" i="5"/>
  <c r="F12" i="5"/>
  <c r="D37" i="4"/>
  <c r="D38" i="4"/>
  <c r="D34" i="4"/>
  <c r="D31" i="4"/>
  <c r="D27" i="4"/>
  <c r="D23" i="4"/>
  <c r="D19" i="4"/>
  <c r="D33" i="16"/>
  <c r="D10" i="14"/>
  <c r="F18" i="14"/>
  <c r="F17" i="14"/>
  <c r="F16" i="14"/>
  <c r="F15" i="14"/>
  <c r="E12" i="15"/>
  <c r="F12" i="15"/>
  <c r="G12" i="15"/>
  <c r="D16" i="15"/>
  <c r="D12" i="15" s="1"/>
  <c r="D22" i="15"/>
  <c r="H37" i="18"/>
  <c r="G37" i="18"/>
  <c r="F37" i="18"/>
  <c r="E37" i="18"/>
  <c r="E15" i="18"/>
  <c r="E30" i="18"/>
  <c r="H30" i="18"/>
  <c r="G30" i="18"/>
  <c r="F30" i="18"/>
  <c r="D34" i="19"/>
  <c r="D33" i="19"/>
  <c r="D32" i="19"/>
  <c r="D31" i="19"/>
  <c r="D30" i="19"/>
  <c r="F29" i="19"/>
  <c r="E29" i="19"/>
  <c r="D26" i="19"/>
  <c r="D25" i="19"/>
  <c r="D24" i="19"/>
  <c r="F23" i="19"/>
  <c r="E23" i="19"/>
  <c r="D21" i="19"/>
  <c r="D20" i="19"/>
  <c r="D19" i="19"/>
  <c r="D18" i="19"/>
  <c r="F17" i="19"/>
  <c r="F13" i="19" s="1"/>
  <c r="E17" i="19"/>
  <c r="D17" i="19" s="1"/>
  <c r="D16" i="19"/>
  <c r="D15" i="19"/>
  <c r="D14" i="19"/>
  <c r="D79" i="22"/>
  <c r="E79" i="22"/>
  <c r="F79" i="22"/>
  <c r="C79" i="22"/>
  <c r="D73" i="22"/>
  <c r="E73" i="22"/>
  <c r="F73" i="22"/>
  <c r="C73" i="22"/>
  <c r="D58" i="22"/>
  <c r="E58" i="22"/>
  <c r="F58" i="22"/>
  <c r="C58" i="22"/>
  <c r="D55" i="22"/>
  <c r="E55" i="22"/>
  <c r="F55" i="22"/>
  <c r="C55" i="22"/>
  <c r="H146" i="21"/>
  <c r="G147" i="21"/>
  <c r="F147" i="21"/>
  <c r="G145" i="21"/>
  <c r="F145" i="21"/>
  <c r="H141" i="21"/>
  <c r="H142" i="21"/>
  <c r="H143" i="21"/>
  <c r="G144" i="21"/>
  <c r="F144" i="21"/>
  <c r="H139" i="21"/>
  <c r="G140" i="21"/>
  <c r="F140" i="21"/>
  <c r="H132" i="21"/>
  <c r="H133" i="21"/>
  <c r="H134" i="21"/>
  <c r="H136" i="21"/>
  <c r="H137" i="21"/>
  <c r="G138" i="21"/>
  <c r="F138" i="21"/>
  <c r="H138" i="21" s="1"/>
  <c r="G135" i="21"/>
  <c r="F135" i="21"/>
  <c r="G131" i="21"/>
  <c r="F131" i="21"/>
  <c r="E152" i="21"/>
  <c r="D152" i="21"/>
  <c r="D111" i="21"/>
  <c r="D105" i="21"/>
  <c r="D90" i="21"/>
  <c r="D84" i="21"/>
  <c r="D75" i="21"/>
  <c r="D63" i="21"/>
  <c r="D110" i="21"/>
  <c r="D104" i="21"/>
  <c r="D89" i="21"/>
  <c r="D83" i="21"/>
  <c r="D74" i="21"/>
  <c r="D62" i="21"/>
  <c r="D45" i="21"/>
  <c r="D44" i="21"/>
  <c r="D32" i="21"/>
  <c r="D33" i="21"/>
  <c r="D20" i="21"/>
  <c r="D21" i="21"/>
  <c r="D8" i="21"/>
  <c r="D9" i="21"/>
  <c r="I40" i="23"/>
  <c r="I93" i="23"/>
  <c r="I74" i="23"/>
  <c r="I52" i="23"/>
  <c r="I8" i="23"/>
  <c r="I7" i="23"/>
  <c r="I69" i="23"/>
  <c r="I126" i="23"/>
  <c r="I101" i="23"/>
  <c r="I68" i="23"/>
  <c r="I20" i="23"/>
  <c r="I125" i="23"/>
  <c r="I37" i="23"/>
  <c r="I124" i="23"/>
  <c r="I60" i="23"/>
  <c r="I65" i="23"/>
  <c r="I123" i="23"/>
  <c r="I73" i="23"/>
  <c r="I100" i="23"/>
  <c r="I39" i="23"/>
  <c r="I41" i="23"/>
  <c r="I92" i="23"/>
  <c r="I28" i="23"/>
  <c r="I51" i="23"/>
  <c r="I15" i="23"/>
  <c r="I71" i="23"/>
  <c r="I78" i="23"/>
  <c r="I77" i="23"/>
  <c r="I91" i="23"/>
  <c r="I122" i="23"/>
  <c r="I64" i="23"/>
  <c r="I121" i="23"/>
  <c r="I59" i="23"/>
  <c r="I27" i="23"/>
  <c r="I34" i="23"/>
  <c r="I120" i="23"/>
  <c r="I45" i="23"/>
  <c r="I67" i="23"/>
  <c r="I6" i="23"/>
  <c r="I33" i="23"/>
  <c r="I58" i="23"/>
  <c r="I63" i="23"/>
  <c r="I90" i="23"/>
  <c r="I66" i="23"/>
  <c r="I14" i="23"/>
  <c r="I24" i="23"/>
  <c r="I49" i="23"/>
  <c r="I30" i="23"/>
  <c r="I99" i="23"/>
  <c r="I29" i="23"/>
  <c r="I119" i="23"/>
  <c r="I89" i="23"/>
  <c r="I118" i="23"/>
  <c r="I62" i="23"/>
  <c r="I117" i="23"/>
  <c r="I82" i="23"/>
  <c r="I116" i="23"/>
  <c r="I54" i="23"/>
  <c r="I81" i="23"/>
  <c r="I98" i="23"/>
  <c r="I31" i="23"/>
  <c r="I115" i="23"/>
  <c r="I72" i="23"/>
  <c r="I5" i="23"/>
  <c r="I22" i="23"/>
  <c r="I56" i="23"/>
  <c r="I18" i="23"/>
  <c r="I32" i="23"/>
  <c r="I10" i="23"/>
  <c r="I36" i="23"/>
  <c r="I114" i="23"/>
  <c r="I11" i="23"/>
  <c r="I53" i="23"/>
  <c r="I13" i="23"/>
  <c r="I76" i="23"/>
  <c r="I88" i="23"/>
  <c r="I87" i="23"/>
  <c r="I86" i="23"/>
  <c r="I23" i="23"/>
  <c r="I113" i="23"/>
  <c r="I35" i="23"/>
  <c r="I97" i="23"/>
  <c r="I96" i="23"/>
  <c r="I112" i="23"/>
  <c r="I95" i="23"/>
  <c r="I111" i="23"/>
  <c r="I57" i="23"/>
  <c r="I17" i="23"/>
  <c r="I70" i="23"/>
  <c r="I61" i="23"/>
  <c r="I110" i="23"/>
  <c r="I85" i="23"/>
  <c r="I55" i="23"/>
  <c r="I109" i="23"/>
  <c r="I19" i="23"/>
  <c r="I80" i="23"/>
  <c r="I26" i="23"/>
  <c r="I108" i="23"/>
  <c r="I12" i="23"/>
  <c r="I84" i="23"/>
  <c r="I9" i="23"/>
  <c r="I83" i="23"/>
  <c r="I48" i="23"/>
  <c r="I47" i="23"/>
  <c r="I25" i="23"/>
  <c r="I107" i="23"/>
  <c r="I106" i="23"/>
  <c r="I46" i="23"/>
  <c r="I44" i="23"/>
  <c r="I75" i="23"/>
  <c r="I105" i="23"/>
  <c r="I21" i="23"/>
  <c r="I50" i="23"/>
  <c r="I43" i="23"/>
  <c r="I104" i="23"/>
  <c r="I42" i="23"/>
  <c r="I16" i="23"/>
  <c r="I103" i="23"/>
  <c r="I38" i="23"/>
  <c r="I79" i="23"/>
  <c r="I94" i="23"/>
  <c r="I102" i="23"/>
  <c r="D9" i="22"/>
  <c r="F9" i="22"/>
  <c r="B11" i="22"/>
  <c r="J11" i="22" s="1"/>
  <c r="E11" i="22"/>
  <c r="G11" i="22"/>
  <c r="B12" i="22"/>
  <c r="I12" i="22" s="1"/>
  <c r="E12" i="22"/>
  <c r="G12" i="22"/>
  <c r="B13" i="22"/>
  <c r="I13" i="22" s="1"/>
  <c r="E13" i="22"/>
  <c r="G13" i="22"/>
  <c r="B14" i="22"/>
  <c r="I14" i="22" s="1"/>
  <c r="E14" i="22"/>
  <c r="G14" i="22"/>
  <c r="B15" i="22"/>
  <c r="E15" i="22"/>
  <c r="G15" i="22"/>
  <c r="B16" i="22"/>
  <c r="I16" i="22" s="1"/>
  <c r="E16" i="22"/>
  <c r="G16" i="22"/>
  <c r="B17" i="22"/>
  <c r="I17" i="22" s="1"/>
  <c r="E17" i="22"/>
  <c r="G17" i="22"/>
  <c r="B18" i="22"/>
  <c r="I18" i="22" s="1"/>
  <c r="E18" i="22"/>
  <c r="G18" i="22"/>
  <c r="B19" i="22"/>
  <c r="I19" i="22" s="1"/>
  <c r="E19" i="22"/>
  <c r="G19" i="22"/>
  <c r="B20" i="22"/>
  <c r="C20" i="22" s="1"/>
  <c r="E20" i="22"/>
  <c r="G20" i="22"/>
  <c r="B21" i="22"/>
  <c r="I21" i="22" s="1"/>
  <c r="E21" i="22"/>
  <c r="G21" i="22"/>
  <c r="B22" i="22"/>
  <c r="I22" i="22" s="1"/>
  <c r="E22" i="22"/>
  <c r="G22" i="22"/>
  <c r="B23" i="22"/>
  <c r="E23" i="22"/>
  <c r="G23" i="22"/>
  <c r="B24" i="22"/>
  <c r="C24" i="22" s="1"/>
  <c r="E24" i="22"/>
  <c r="G24" i="22"/>
  <c r="D7" i="13"/>
  <c r="E7" i="13"/>
  <c r="G7" i="13"/>
  <c r="H7" i="13" s="1"/>
  <c r="H8" i="13"/>
  <c r="H9" i="13"/>
  <c r="H10" i="13"/>
  <c r="H11" i="13"/>
  <c r="D13" i="13"/>
  <c r="H13" i="13" s="1"/>
  <c r="E13" i="13"/>
  <c r="H14" i="13"/>
  <c r="U14" i="13"/>
  <c r="Y14" i="13" s="1"/>
  <c r="H15" i="13"/>
  <c r="Y15" i="13"/>
  <c r="H16" i="13"/>
  <c r="Y16" i="13"/>
  <c r="H17" i="13"/>
  <c r="E19" i="13"/>
  <c r="Y19" i="13"/>
  <c r="D20" i="13"/>
  <c r="E20" i="13"/>
  <c r="Y20" i="13"/>
  <c r="D21" i="13"/>
  <c r="E21" i="13"/>
  <c r="Y21" i="13"/>
  <c r="Y22" i="13"/>
  <c r="D23" i="13"/>
  <c r="H23" i="13" s="1"/>
  <c r="Y23" i="13"/>
  <c r="G24" i="13"/>
  <c r="H24" i="13" s="1"/>
  <c r="Y24" i="13"/>
  <c r="G25" i="13"/>
  <c r="H25" i="13" s="1"/>
  <c r="Y25" i="13"/>
  <c r="Y26" i="13"/>
  <c r="D27" i="13"/>
  <c r="H27" i="13" s="1"/>
  <c r="Y27" i="13"/>
  <c r="H28" i="13"/>
  <c r="Y28" i="13"/>
  <c r="H29" i="13"/>
  <c r="Y29" i="13"/>
  <c r="Y30" i="13"/>
  <c r="D31" i="13"/>
  <c r="H31" i="13" s="1"/>
  <c r="H32" i="13"/>
  <c r="Y32" i="13"/>
  <c r="H33" i="13"/>
  <c r="Y33" i="13"/>
  <c r="Y34" i="13"/>
  <c r="D35" i="13"/>
  <c r="H35" i="13" s="1"/>
  <c r="H36" i="13"/>
  <c r="Y36" i="13"/>
  <c r="H37" i="13"/>
  <c r="Y37" i="13"/>
  <c r="Y38" i="13"/>
  <c r="E39" i="13"/>
  <c r="Y39" i="13"/>
  <c r="D40" i="13"/>
  <c r="E40" i="13"/>
  <c r="G40" i="13"/>
  <c r="Y40" i="13"/>
  <c r="D41" i="13"/>
  <c r="E41" i="13"/>
  <c r="G41" i="13"/>
  <c r="Y41" i="13"/>
  <c r="Y42" i="13"/>
  <c r="D43" i="13"/>
  <c r="H43" i="13" s="1"/>
  <c r="Y43" i="13"/>
  <c r="H44" i="13"/>
  <c r="Y44" i="13"/>
  <c r="H45" i="13"/>
  <c r="Y45" i="13"/>
  <c r="Y46" i="13"/>
  <c r="D47" i="13"/>
  <c r="H47" i="13" s="1"/>
  <c r="H48" i="13"/>
  <c r="Y48" i="13"/>
  <c r="H49" i="13"/>
  <c r="Y49" i="13"/>
  <c r="Y50" i="13"/>
  <c r="G51" i="13"/>
  <c r="H52" i="13"/>
  <c r="Y52" i="13"/>
  <c r="H53" i="13"/>
  <c r="Y53" i="13"/>
  <c r="Y54" i="13"/>
  <c r="D55" i="13"/>
  <c r="H55" i="13" s="1"/>
  <c r="Y55" i="13"/>
  <c r="H56" i="13"/>
  <c r="Y56" i="13"/>
  <c r="H57" i="13"/>
  <c r="Y57" i="13"/>
  <c r="Y58" i="13"/>
  <c r="Y59" i="13"/>
  <c r="D62" i="13"/>
  <c r="H62" i="13" s="1"/>
  <c r="D63" i="13"/>
  <c r="H63" i="13" s="1"/>
  <c r="E65" i="13"/>
  <c r="G65" i="13"/>
  <c r="Y65" i="13"/>
  <c r="Y66" i="13"/>
  <c r="D68" i="13"/>
  <c r="Y68" i="13"/>
  <c r="Y69" i="13"/>
  <c r="D71" i="13"/>
  <c r="H71" i="13" s="1"/>
  <c r="Y71" i="13"/>
  <c r="Y72" i="13"/>
  <c r="E84" i="13"/>
  <c r="G84" i="13"/>
  <c r="D85" i="13"/>
  <c r="D86" i="13"/>
  <c r="H86" i="13" s="1"/>
  <c r="E88" i="13"/>
  <c r="G88" i="13"/>
  <c r="D89" i="13"/>
  <c r="H89" i="13" s="1"/>
  <c r="D90" i="13"/>
  <c r="H90" i="13" s="1"/>
  <c r="E92" i="13"/>
  <c r="G92" i="13"/>
  <c r="D93" i="13"/>
  <c r="D94" i="13"/>
  <c r="H94" i="13" s="1"/>
  <c r="H97" i="13"/>
  <c r="Y97" i="13"/>
  <c r="H100" i="13"/>
  <c r="H101" i="13"/>
  <c r="H103" i="13"/>
  <c r="Y103" i="13"/>
  <c r="Y104" i="13"/>
  <c r="H106" i="13"/>
  <c r="Y106" i="13"/>
  <c r="H107" i="13"/>
  <c r="Y107" i="13"/>
  <c r="Y108" i="13"/>
  <c r="H109" i="13"/>
  <c r="H110" i="13"/>
  <c r="H111" i="13"/>
  <c r="H113" i="13"/>
  <c r="H114" i="13"/>
  <c r="H115" i="13"/>
  <c r="H117" i="13"/>
  <c r="H118" i="13"/>
  <c r="H119" i="13"/>
  <c r="A1" i="12"/>
  <c r="D7" i="12"/>
  <c r="E7" i="12"/>
  <c r="F7" i="12"/>
  <c r="G7" i="12"/>
  <c r="H7" i="12"/>
  <c r="I7" i="12"/>
  <c r="J7" i="12"/>
  <c r="K7" i="12"/>
  <c r="M7" i="12"/>
  <c r="D10" i="12"/>
  <c r="E10" i="12"/>
  <c r="F10" i="12"/>
  <c r="G10" i="12"/>
  <c r="H10" i="12"/>
  <c r="I10" i="12"/>
  <c r="J10" i="12"/>
  <c r="K10" i="12"/>
  <c r="M10" i="12"/>
  <c r="D13" i="12"/>
  <c r="E13" i="12"/>
  <c r="F13" i="12"/>
  <c r="G13" i="12"/>
  <c r="H13" i="12"/>
  <c r="I13" i="12"/>
  <c r="J13" i="12"/>
  <c r="K13" i="12"/>
  <c r="M13" i="12"/>
  <c r="D16" i="12"/>
  <c r="E16" i="12"/>
  <c r="F16" i="12"/>
  <c r="G16" i="12"/>
  <c r="H16" i="12"/>
  <c r="I16" i="12"/>
  <c r="J16" i="12"/>
  <c r="K16" i="12"/>
  <c r="M16" i="12"/>
  <c r="C18" i="12"/>
  <c r="D18" i="12"/>
  <c r="D19" i="12"/>
  <c r="E18" i="12"/>
  <c r="F18" i="12"/>
  <c r="G18" i="12"/>
  <c r="H18" i="12"/>
  <c r="H19" i="12"/>
  <c r="I18" i="12"/>
  <c r="I19" i="12" s="1"/>
  <c r="J18" i="12"/>
  <c r="J19" i="12" s="1"/>
  <c r="K18" i="12"/>
  <c r="K19" i="12" s="1"/>
  <c r="L18" i="12"/>
  <c r="M18" i="12"/>
  <c r="A53" i="12"/>
  <c r="A1" i="9"/>
  <c r="H7" i="9"/>
  <c r="H8" i="9"/>
  <c r="H9" i="9"/>
  <c r="H10" i="9"/>
  <c r="H11" i="9"/>
  <c r="H14" i="9"/>
  <c r="H15" i="9"/>
  <c r="H16" i="9"/>
  <c r="H17" i="9"/>
  <c r="H18" i="9"/>
  <c r="H21" i="9"/>
  <c r="H22" i="9"/>
  <c r="H23" i="9"/>
  <c r="H24" i="9"/>
  <c r="H25" i="9"/>
  <c r="H28" i="9"/>
  <c r="H29" i="9"/>
  <c r="H30" i="9"/>
  <c r="H31" i="9"/>
  <c r="H32" i="9"/>
  <c r="H35" i="9"/>
  <c r="H36" i="9"/>
  <c r="H37" i="9"/>
  <c r="H38" i="9"/>
  <c r="H39" i="9"/>
  <c r="D43" i="9"/>
  <c r="E43" i="9"/>
  <c r="F43" i="9"/>
  <c r="G43" i="9"/>
  <c r="D44" i="9"/>
  <c r="E44" i="9"/>
  <c r="F44" i="9"/>
  <c r="G44" i="9"/>
  <c r="D45" i="9"/>
  <c r="E45" i="9"/>
  <c r="F45" i="9"/>
  <c r="G45" i="9"/>
  <c r="D46" i="9"/>
  <c r="E46" i="9"/>
  <c r="F46" i="9"/>
  <c r="G46" i="9"/>
  <c r="D47" i="9"/>
  <c r="E47" i="9"/>
  <c r="F47" i="9"/>
  <c r="G47" i="9"/>
  <c r="A1" i="8"/>
  <c r="H5" i="8"/>
  <c r="H6" i="8"/>
  <c r="H7" i="8"/>
  <c r="H8" i="8"/>
  <c r="H9" i="8"/>
  <c r="H10" i="8"/>
  <c r="H11" i="8"/>
  <c r="H12" i="8"/>
  <c r="H13" i="8"/>
  <c r="H14" i="8"/>
  <c r="H15" i="8"/>
  <c r="H16" i="8"/>
  <c r="H17" i="8"/>
  <c r="H18" i="8"/>
  <c r="H19" i="8"/>
  <c r="D21" i="8"/>
  <c r="E21" i="8"/>
  <c r="F21" i="8"/>
  <c r="G21" i="8"/>
  <c r="D22" i="8"/>
  <c r="E22" i="8"/>
  <c r="F22" i="8"/>
  <c r="G22" i="8"/>
  <c r="D23" i="8"/>
  <c r="E23" i="8"/>
  <c r="F23" i="8"/>
  <c r="G23" i="8"/>
  <c r="H27" i="8"/>
  <c r="H28" i="8"/>
  <c r="H29" i="8"/>
  <c r="H30" i="8"/>
  <c r="H31" i="8"/>
  <c r="H32" i="8"/>
  <c r="H33" i="8"/>
  <c r="H34" i="8"/>
  <c r="H35" i="8"/>
  <c r="H36" i="8"/>
  <c r="H37" i="8"/>
  <c r="H38" i="8"/>
  <c r="H39" i="8"/>
  <c r="H40" i="8"/>
  <c r="H41" i="8"/>
  <c r="D43" i="8"/>
  <c r="E43" i="8"/>
  <c r="F43" i="8"/>
  <c r="G43" i="8"/>
  <c r="D44" i="8"/>
  <c r="E44" i="8"/>
  <c r="F44" i="8"/>
  <c r="G44" i="8"/>
  <c r="D45" i="8"/>
  <c r="E45" i="8"/>
  <c r="F45" i="8"/>
  <c r="G45" i="8"/>
  <c r="H49" i="8"/>
  <c r="H50" i="8"/>
  <c r="H51" i="8"/>
  <c r="H52" i="8"/>
  <c r="H53" i="8"/>
  <c r="H54" i="8"/>
  <c r="H55" i="8"/>
  <c r="H56" i="8"/>
  <c r="H57" i="8"/>
  <c r="H58" i="8"/>
  <c r="H59" i="8"/>
  <c r="H60" i="8"/>
  <c r="H61" i="8"/>
  <c r="H62" i="8"/>
  <c r="H63" i="8"/>
  <c r="D65" i="8"/>
  <c r="E65" i="8"/>
  <c r="F65" i="8"/>
  <c r="G65" i="8"/>
  <c r="D66" i="8"/>
  <c r="E66" i="8"/>
  <c r="F66" i="8"/>
  <c r="G66" i="8"/>
  <c r="D67" i="8"/>
  <c r="E67" i="8"/>
  <c r="F67" i="8"/>
  <c r="G67" i="8"/>
  <c r="H72" i="8"/>
  <c r="H73" i="8"/>
  <c r="H74" i="8"/>
  <c r="H75" i="8"/>
  <c r="H76" i="8"/>
  <c r="H77" i="8"/>
  <c r="H78" i="8"/>
  <c r="H79" i="8"/>
  <c r="H80" i="8"/>
  <c r="H81" i="8"/>
  <c r="H82" i="8"/>
  <c r="H83" i="8"/>
  <c r="H84" i="8"/>
  <c r="H85" i="8"/>
  <c r="H86" i="8"/>
  <c r="D88" i="8"/>
  <c r="E88" i="8"/>
  <c r="F88" i="8"/>
  <c r="G88" i="8"/>
  <c r="D89" i="8"/>
  <c r="E89" i="8"/>
  <c r="F89" i="8"/>
  <c r="G89" i="8"/>
  <c r="D90" i="8"/>
  <c r="E90" i="8"/>
  <c r="F90" i="8"/>
  <c r="G90" i="8"/>
  <c r="H94" i="8"/>
  <c r="H95" i="8"/>
  <c r="H96" i="8"/>
  <c r="H97" i="8"/>
  <c r="H98" i="8"/>
  <c r="H99" i="8"/>
  <c r="H100" i="8"/>
  <c r="H101" i="8"/>
  <c r="H102" i="8"/>
  <c r="H103" i="8"/>
  <c r="H104" i="8"/>
  <c r="H105" i="8"/>
  <c r="H106" i="8"/>
  <c r="H107" i="8"/>
  <c r="H108" i="8"/>
  <c r="D110" i="8"/>
  <c r="E110" i="8"/>
  <c r="F110" i="8"/>
  <c r="G110" i="8"/>
  <c r="D111" i="8"/>
  <c r="E111" i="8"/>
  <c r="F111" i="8"/>
  <c r="G111" i="8"/>
  <c r="D112" i="8"/>
  <c r="E112" i="8"/>
  <c r="F112" i="8"/>
  <c r="G112" i="8"/>
  <c r="I11" i="22"/>
  <c r="J23" i="22"/>
  <c r="J19" i="22"/>
  <c r="J17" i="22"/>
  <c r="J14" i="22"/>
  <c r="C17" i="22"/>
  <c r="C14" i="22"/>
  <c r="I23" i="22"/>
  <c r="C18" i="22"/>
  <c r="C11" i="22"/>
  <c r="G21" i="13"/>
  <c r="H21" i="13" s="1"/>
  <c r="C19" i="22"/>
  <c r="D88" i="13"/>
  <c r="C23" i="22"/>
  <c r="K13" i="5" l="1"/>
  <c r="H89" i="8"/>
  <c r="E19" i="12"/>
  <c r="J22" i="22"/>
  <c r="H144" i="21"/>
  <c r="J21" i="5"/>
  <c r="H43" i="9"/>
  <c r="F19" i="12"/>
  <c r="J13" i="22"/>
  <c r="C21" i="22"/>
  <c r="E13" i="19"/>
  <c r="H88" i="13"/>
  <c r="C13" i="22"/>
  <c r="H112" i="8"/>
  <c r="H45" i="8"/>
  <c r="D92" i="13"/>
  <c r="H92" i="13" s="1"/>
  <c r="H135" i="21"/>
  <c r="H147" i="21"/>
  <c r="E13" i="18"/>
  <c r="H111" i="8"/>
  <c r="H47" i="9"/>
  <c r="H44" i="9"/>
  <c r="D65" i="13"/>
  <c r="H145" i="21"/>
  <c r="K24" i="5"/>
  <c r="G39" i="4"/>
  <c r="G19" i="12"/>
  <c r="H21" i="8"/>
  <c r="H46" i="9"/>
  <c r="I20" i="5"/>
  <c r="K20" i="5" s="1"/>
  <c r="H88" i="8"/>
  <c r="D84" i="13"/>
  <c r="H84" i="13" s="1"/>
  <c r="H45" i="9"/>
  <c r="H41" i="13"/>
  <c r="E9" i="22"/>
  <c r="C12" i="22"/>
  <c r="D29" i="19"/>
  <c r="K37" i="5"/>
  <c r="H65" i="8"/>
  <c r="H44" i="8"/>
  <c r="M19" i="12"/>
  <c r="C15" i="22"/>
  <c r="D39" i="4"/>
  <c r="J37" i="5"/>
  <c r="J20" i="22"/>
  <c r="H22" i="8"/>
  <c r="H40" i="13"/>
  <c r="F152" i="21"/>
  <c r="H23" i="8"/>
  <c r="H90" i="8"/>
  <c r="H131" i="21"/>
  <c r="K18" i="5"/>
  <c r="D13" i="19"/>
  <c r="I20" i="22"/>
  <c r="H67" i="8"/>
  <c r="H43" i="8"/>
  <c r="C63" i="22"/>
  <c r="D23" i="19"/>
  <c r="J24" i="22"/>
  <c r="H110" i="8"/>
  <c r="H66" i="8"/>
  <c r="G9" i="22"/>
  <c r="I127" i="23"/>
  <c r="F39" i="4"/>
  <c r="E39" i="4"/>
  <c r="H65" i="13"/>
  <c r="B9" i="22"/>
  <c r="I9" i="22" s="1"/>
  <c r="J14" i="5"/>
  <c r="J21" i="22"/>
  <c r="D19" i="13"/>
  <c r="H19" i="13" s="1"/>
  <c r="J18" i="22"/>
  <c r="G20" i="13"/>
  <c r="H20" i="13" s="1"/>
  <c r="H68" i="13"/>
  <c r="D51" i="13"/>
  <c r="H51" i="13" s="1"/>
  <c r="I15" i="22"/>
  <c r="H140" i="21"/>
  <c r="C22" i="22"/>
  <c r="B27" i="22"/>
  <c r="H93" i="13"/>
  <c r="H85" i="13"/>
  <c r="J12" i="22"/>
  <c r="I24" i="22"/>
  <c r="J15" i="5"/>
  <c r="J15" i="22"/>
  <c r="C16" i="22"/>
  <c r="J16" i="22"/>
  <c r="J25" i="5"/>
  <c r="I12" i="5"/>
  <c r="J17" i="5"/>
  <c r="J26" i="5"/>
  <c r="J23" i="5"/>
  <c r="J16" i="5"/>
  <c r="D59" i="13" l="1"/>
  <c r="H59" i="13" s="1"/>
  <c r="J9" i="22"/>
  <c r="C9" i="22"/>
  <c r="J20" i="5"/>
  <c r="D39" i="13"/>
  <c r="H39" i="13" s="1"/>
  <c r="K12" i="5"/>
  <c r="J12" i="5"/>
  <c r="G35" i="4"/>
  <c r="E33" i="4"/>
  <c r="F35" i="4"/>
  <c r="E35" i="4"/>
  <c r="E13" i="4"/>
  <c r="D13" i="4"/>
  <c r="D33" i="4" s="1"/>
  <c r="D35" i="4"/>
  <c r="G13" i="4"/>
  <c r="G33" i="4" s="1"/>
  <c r="F13" i="4"/>
  <c r="F33" i="4" s="1"/>
</calcChain>
</file>

<file path=xl/sharedStrings.xml><?xml version="1.0" encoding="utf-8"?>
<sst xmlns="http://schemas.openxmlformats.org/spreadsheetml/2006/main" count="1544" uniqueCount="529">
  <si>
    <t>Notes</t>
  </si>
  <si>
    <t>OCCUPATION</t>
  </si>
  <si>
    <t>All Occupations</t>
  </si>
  <si>
    <t xml:space="preserve">    Male</t>
  </si>
  <si>
    <t xml:space="preserve">    Female</t>
  </si>
  <si>
    <t>Public Administration</t>
  </si>
  <si>
    <t>Length of Employment by Age Group and Sex</t>
  </si>
  <si>
    <t>15 - 24</t>
  </si>
  <si>
    <t>25 - 34</t>
  </si>
  <si>
    <t>35 - 44</t>
  </si>
  <si>
    <t>45 +</t>
  </si>
  <si>
    <t>Total</t>
  </si>
  <si>
    <t>&lt; 1 yr</t>
  </si>
  <si>
    <t>Male</t>
  </si>
  <si>
    <t>Female</t>
  </si>
  <si>
    <t>1 &lt; 3 yrs</t>
  </si>
  <si>
    <t>3 &lt; 5 yrs</t>
  </si>
  <si>
    <t>5 &lt; 10 yrs</t>
  </si>
  <si>
    <t>10 yrs +</t>
  </si>
  <si>
    <t>Caymanian Employees by Length of Employment and Age Group</t>
  </si>
  <si>
    <t>October LFS</t>
  </si>
  <si>
    <t>Less than 1 yr</t>
  </si>
  <si>
    <t>10 yrs and over</t>
  </si>
  <si>
    <t>Employment Activity</t>
  </si>
  <si>
    <t>Year</t>
  </si>
  <si>
    <t>Ages</t>
  </si>
  <si>
    <t>Labour Force</t>
  </si>
  <si>
    <t>Total Employed</t>
  </si>
  <si>
    <t>Participation Rate</t>
  </si>
  <si>
    <t>Total Un-employed</t>
  </si>
  <si>
    <t>Unemployment Rate</t>
  </si>
  <si>
    <t>All 15+</t>
  </si>
  <si>
    <t xml:space="preserve">   Male</t>
  </si>
  <si>
    <t xml:space="preserve">   Female</t>
  </si>
  <si>
    <t>All</t>
  </si>
  <si>
    <t>Construction</t>
  </si>
  <si>
    <t>SOURCE:  Immigration Department,  Cayman Islands Government</t>
  </si>
  <si>
    <r>
      <t>Annual Work Permits Held at end of Year</t>
    </r>
    <r>
      <rPr>
        <b/>
        <vertAlign val="superscript"/>
        <sz val="12"/>
        <rFont val="Arial"/>
        <family val="2"/>
      </rPr>
      <t>1</t>
    </r>
    <r>
      <rPr>
        <b/>
        <sz val="12"/>
        <rFont val="Arial"/>
        <family val="2"/>
      </rPr>
      <t xml:space="preserve"> by Nationality</t>
    </r>
  </si>
  <si>
    <t>Country of Origin</t>
  </si>
  <si>
    <t>West Indies &amp;</t>
  </si>
  <si>
    <t>Central America</t>
  </si>
  <si>
    <t>% change</t>
  </si>
  <si>
    <t>...</t>
  </si>
  <si>
    <t>UK/Eire</t>
  </si>
  <si>
    <t>USA/Canada</t>
  </si>
  <si>
    <t>Others</t>
  </si>
  <si>
    <t>Data from 1990 - 1993 are being revised and are unavailable at the time of publication.</t>
  </si>
  <si>
    <t xml:space="preserve">CHART 4.01: EMPLOYMENT BY SECTOR </t>
  </si>
  <si>
    <t xml:space="preserve">CHART 4.02: TOTAL LABOUR FORCE AND UNEMPLOYMENT RATE </t>
  </si>
  <si>
    <t>4.04b</t>
  </si>
  <si>
    <t>4.04d</t>
  </si>
  <si>
    <t xml:space="preserve">Number of Caymanians Unemployed by Length of </t>
  </si>
  <si>
    <t>Unemployment</t>
  </si>
  <si>
    <t>Caymanians</t>
  </si>
  <si>
    <t>Length of Unemployment</t>
  </si>
  <si>
    <t>Years</t>
  </si>
  <si>
    <t>Status</t>
  </si>
  <si>
    <t>&lt; 1 month</t>
  </si>
  <si>
    <t>1 &lt; 3 months</t>
  </si>
  <si>
    <t>3 &lt; 6 months</t>
  </si>
  <si>
    <t>6+ months</t>
  </si>
  <si>
    <t>Caymanian</t>
  </si>
  <si>
    <t>Non-Caymanian</t>
  </si>
  <si>
    <t>Number of Job Applications</t>
  </si>
  <si>
    <t>&lt; 2</t>
  </si>
  <si>
    <t>2 - 5</t>
  </si>
  <si>
    <t>6 +</t>
  </si>
  <si>
    <t>Source: Economics &amp; Statistics Office, Cayman Islands</t>
  </si>
  <si>
    <t>-26-</t>
  </si>
  <si>
    <t>Unemployment rate</t>
  </si>
  <si>
    <t>Other</t>
  </si>
  <si>
    <t>Not Stated</t>
  </si>
  <si>
    <t>Private Households with Employed Persons</t>
  </si>
  <si>
    <t>Business Services</t>
  </si>
  <si>
    <t>Wholesale &amp; Retail</t>
  </si>
  <si>
    <t>Restaurants, Bars, Hotel &amp; Condominiums</t>
  </si>
  <si>
    <t>Financial Services</t>
  </si>
  <si>
    <t>Other Community, Social &amp; Personal Services</t>
  </si>
  <si>
    <t>All Other Industries</t>
  </si>
  <si>
    <t>Education, Health &amp; Social Work</t>
  </si>
  <si>
    <t>Non-Caymanians</t>
  </si>
  <si>
    <t xml:space="preserve">Unemployment Rate (%) </t>
  </si>
  <si>
    <t>15 - 19</t>
  </si>
  <si>
    <t>20 - 24</t>
  </si>
  <si>
    <t>45 - 54</t>
  </si>
  <si>
    <t>55 - 64</t>
  </si>
  <si>
    <t>Note:</t>
  </si>
  <si>
    <t>Agriculture and Fishing</t>
  </si>
  <si>
    <t>Wholesale and Retail</t>
  </si>
  <si>
    <t>Restaurants and Bars</t>
  </si>
  <si>
    <t>Hotels and Condominiums</t>
  </si>
  <si>
    <t>Other Community, Social and Personal</t>
  </si>
  <si>
    <t>Non - Caymanians</t>
  </si>
  <si>
    <t>Electricity, Gas and Water Supply</t>
  </si>
  <si>
    <t>Jamaica</t>
  </si>
  <si>
    <t>Guyana</t>
  </si>
  <si>
    <t>Dominican Republic</t>
  </si>
  <si>
    <t>Cuba</t>
  </si>
  <si>
    <t>Indonesia</t>
  </si>
  <si>
    <t>Sri Lanka</t>
  </si>
  <si>
    <t>India</t>
  </si>
  <si>
    <t>Ireland</t>
  </si>
  <si>
    <t>Italy</t>
  </si>
  <si>
    <t>Romania</t>
  </si>
  <si>
    <t>France</t>
  </si>
  <si>
    <t>Honduras</t>
  </si>
  <si>
    <t>Nicaragua</t>
  </si>
  <si>
    <t>South Africa</t>
  </si>
  <si>
    <t>Australia</t>
  </si>
  <si>
    <t>Austria</t>
  </si>
  <si>
    <t>Canada</t>
  </si>
  <si>
    <t>Germany</t>
  </si>
  <si>
    <t>Costa Rica</t>
  </si>
  <si>
    <t>Philippines</t>
  </si>
  <si>
    <t>Colombia</t>
  </si>
  <si>
    <t>Barbados</t>
  </si>
  <si>
    <t>New Zealand</t>
  </si>
  <si>
    <t>Mexico</t>
  </si>
  <si>
    <t>Brazil</t>
  </si>
  <si>
    <t>Kenya</t>
  </si>
  <si>
    <t>Peru</t>
  </si>
  <si>
    <t>Nepal</t>
  </si>
  <si>
    <t>St. Lucia</t>
  </si>
  <si>
    <t>Turkey</t>
  </si>
  <si>
    <t>Argentina</t>
  </si>
  <si>
    <t>Thailand</t>
  </si>
  <si>
    <t>Bahamas</t>
  </si>
  <si>
    <t>Belize</t>
  </si>
  <si>
    <t>Netherlands</t>
  </si>
  <si>
    <t>Venezuela</t>
  </si>
  <si>
    <t>Hungary</t>
  </si>
  <si>
    <t>Pakistan</t>
  </si>
  <si>
    <t>Malaysia</t>
  </si>
  <si>
    <t>Lebanon</t>
  </si>
  <si>
    <t>Sweden</t>
  </si>
  <si>
    <t>Ecuador</t>
  </si>
  <si>
    <t>Panama</t>
  </si>
  <si>
    <t>Portugal</t>
  </si>
  <si>
    <t>Spain</t>
  </si>
  <si>
    <t>Bangladesh</t>
  </si>
  <si>
    <t>British Overseas Territories</t>
  </si>
  <si>
    <t>Denmark</t>
  </si>
  <si>
    <t>Bulgaria</t>
  </si>
  <si>
    <t>Switzerland</t>
  </si>
  <si>
    <t>Haiti</t>
  </si>
  <si>
    <t>Russia</t>
  </si>
  <si>
    <t>Nigeria</t>
  </si>
  <si>
    <t>Guatemala</t>
  </si>
  <si>
    <t>China</t>
  </si>
  <si>
    <t>United States of America</t>
  </si>
  <si>
    <t>Zimbabwe</t>
  </si>
  <si>
    <t>Total Unemployed</t>
  </si>
  <si>
    <t xml:space="preserve">. . </t>
  </si>
  <si>
    <t>Trinidad and Tobago</t>
  </si>
  <si>
    <t>Professionals, Technicians</t>
  </si>
  <si>
    <r>
      <t>Participation Rate (%)</t>
    </r>
    <r>
      <rPr>
        <b/>
        <vertAlign val="superscript"/>
        <sz val="10"/>
        <rFont val="Arial"/>
        <family val="2"/>
      </rPr>
      <t>1</t>
    </r>
  </si>
  <si>
    <t xml:space="preserve">Industry is classified by ESO using the International Standard Industrial Classification of All Economic Activities </t>
  </si>
  <si>
    <t>(ISIC) Rev 3.1.</t>
  </si>
  <si>
    <t xml:space="preserve"> </t>
  </si>
  <si>
    <t>United Kingdom</t>
  </si>
  <si>
    <t xml:space="preserve">Labour Force Surveys are carried out in many countries around the world. The International Labour Organization (ILO) has published recommendations concerning the definitions to be used in LFS. The LFS in the Cayman Islands uses internationally agreed concepts and definitions.   </t>
  </si>
  <si>
    <t>The LFS data reported to the Economics and Statistics Office (ESO) are treated in strict confidence and used for statistical purposes and published in aggregate form only.</t>
  </si>
  <si>
    <t>St Vincent &amp; the Grenadines</t>
  </si>
  <si>
    <t>Total includes persons on government contracts.</t>
  </si>
  <si>
    <t>Unclassified</t>
  </si>
  <si>
    <t>Senior Officials and Managers</t>
  </si>
  <si>
    <t>and Associate Professionals</t>
  </si>
  <si>
    <t>Skilled Agricultural &amp; Fishery</t>
  </si>
  <si>
    <t>Plant &amp; Machine Operators</t>
  </si>
  <si>
    <t>Table 1.2: End of Year Population Estimates by Age and Sex, 2009</t>
  </si>
  <si>
    <t>Age Group</t>
  </si>
  <si>
    <t>Sex Distribution</t>
  </si>
  <si>
    <t>#</t>
  </si>
  <si>
    <t>%</t>
  </si>
  <si>
    <t>0 - 4</t>
  </si>
  <si>
    <t>5 - 9</t>
  </si>
  <si>
    <t>10 -14</t>
  </si>
  <si>
    <t>25 - 29</t>
  </si>
  <si>
    <t>30 - 34</t>
  </si>
  <si>
    <t>35 - 39</t>
  </si>
  <si>
    <t>40 - 44</t>
  </si>
  <si>
    <t>45 - 49</t>
  </si>
  <si>
    <t>50 - 54</t>
  </si>
  <si>
    <t>55 - 59</t>
  </si>
  <si>
    <t>60 - 64</t>
  </si>
  <si>
    <t>65+</t>
  </si>
  <si>
    <t>Table 4.1 :2009 Employed by Age and Sex, 2009</t>
  </si>
  <si>
    <t>Table 2.8: Labour Force Participation Rate by Selected Characteristics, 2009</t>
  </si>
  <si>
    <t xml:space="preserve">Caymanian </t>
  </si>
  <si>
    <t>Non Caymanian</t>
  </si>
  <si>
    <t>Age</t>
  </si>
  <si>
    <t>Educational Attainment</t>
  </si>
  <si>
    <t>Primary and below</t>
  </si>
  <si>
    <t>Middle</t>
  </si>
  <si>
    <t>High</t>
  </si>
  <si>
    <t>Post Secondary</t>
  </si>
  <si>
    <t>College / University</t>
  </si>
  <si>
    <t>Manufacturing, Mining, Quarrying, Printing and Publishing</t>
  </si>
  <si>
    <t>Transportation, Post and Telecommunications</t>
  </si>
  <si>
    <t>Real Estate, Renting and Business Activities</t>
  </si>
  <si>
    <t>Private Households With Employed Persons</t>
  </si>
  <si>
    <t>Extra-territorial organizations</t>
  </si>
  <si>
    <r>
      <t xml:space="preserve">It must be stressed that the results from the LFS are </t>
    </r>
    <r>
      <rPr>
        <b/>
        <sz val="11"/>
        <rFont val="Arial"/>
        <family val="2"/>
      </rPr>
      <t>estimates</t>
    </r>
    <r>
      <rPr>
        <sz val="11"/>
        <rFont val="Arial"/>
        <family val="2"/>
      </rPr>
      <t>. Results from sample surveys are always subject to some uncertainty because only a part of the total has been measured. This is called the sampling error. The uncertainty in the estimates can be calculated and the results are  given as so called confidence intervals. For example the population in the Cayman Islands was estimated at 57,009 in the 2008 LFS, and the 95% confidence interval was calculated to be between 55,200 to 58,800.</t>
    </r>
  </si>
  <si>
    <t>A Note on the Labour Force Survey</t>
  </si>
  <si>
    <t>The labour force comprises persons 15 years and over residing in the country who are employed or actively seeking work during the reference period. In the Cayman Islands, the LFS is also used as the basis for population estimates. The LFS seeks information on respondents' labour market status and profile during a specific reference period, normally a period of one week, immediately prior to the start of the survey.</t>
  </si>
  <si>
    <t>The first LFS in the Cayman Islands was conducted in 1991. The LFS is a random sample survey. This means that not every household are surveyed and   those selected are done so purely by chance. However, since all households have an equal chance of selection, the more often the survey is conducted, the higher the chance of repeat selection. It must be stressed that, the ‘sample selection’ is generated by computer and is completely random.</t>
  </si>
  <si>
    <t>Employed</t>
  </si>
  <si>
    <t>Unemployed</t>
  </si>
  <si>
    <t>Working Age Population 15+</t>
  </si>
  <si>
    <t xml:space="preserve">INDUSTRY </t>
  </si>
  <si>
    <t xml:space="preserve">Immigration (IMSS) - Current Workers &amp; Gov (Incl Renewals Pending) By Nationality                              05-APR-11 03.58.50 PM    Totals By Location &amp; Nationality   1 of 1    </t>
  </si>
  <si>
    <t>Totals</t>
  </si>
  <si>
    <t>Location</t>
  </si>
  <si>
    <t>B</t>
  </si>
  <si>
    <t>G</t>
  </si>
  <si>
    <t>L</t>
  </si>
  <si>
    <t>United States Of America</t>
  </si>
  <si>
    <t>Bermuda</t>
  </si>
  <si>
    <t>Czech Republic</t>
  </si>
  <si>
    <t>Israel</t>
  </si>
  <si>
    <t>Serbia</t>
  </si>
  <si>
    <t>Poland</t>
  </si>
  <si>
    <t>Ukraine</t>
  </si>
  <si>
    <t>Dominica</t>
  </si>
  <si>
    <t>Slovenia</t>
  </si>
  <si>
    <t>Japan</t>
  </si>
  <si>
    <t>Surinam</t>
  </si>
  <si>
    <t>Yugoslavia</t>
  </si>
  <si>
    <t>Belgium</t>
  </si>
  <si>
    <t>Slovak Republic</t>
  </si>
  <si>
    <t>Slovakia</t>
  </si>
  <si>
    <t>Antigua And Barbuda</t>
  </si>
  <si>
    <t>Croatia</t>
  </si>
  <si>
    <t>Latvia</t>
  </si>
  <si>
    <t>Macedonia</t>
  </si>
  <si>
    <t>Burma</t>
  </si>
  <si>
    <t>Chile</t>
  </si>
  <si>
    <t>Czechoslovakia</t>
  </si>
  <si>
    <t>Ghana</t>
  </si>
  <si>
    <t>Greece</t>
  </si>
  <si>
    <t>Grenada</t>
  </si>
  <si>
    <t>Mauritania</t>
  </si>
  <si>
    <t>Norway</t>
  </si>
  <si>
    <t>Singapore</t>
  </si>
  <si>
    <t>St Kitts And Nevis</t>
  </si>
  <si>
    <t>Zambia</t>
  </si>
  <si>
    <t>Andorra</t>
  </si>
  <si>
    <t>El Salvador</t>
  </si>
  <si>
    <t>Fiji</t>
  </si>
  <si>
    <t>Finland</t>
  </si>
  <si>
    <t>Korea, Republic Of</t>
  </si>
  <si>
    <t>Namibia</t>
  </si>
  <si>
    <t>St.Kitts-Nevis(Old-Do Not Use)</t>
  </si>
  <si>
    <t>Turks And Caicos Islands</t>
  </si>
  <si>
    <t>Afghanistan</t>
  </si>
  <si>
    <t>Armenia</t>
  </si>
  <si>
    <t>Azerbaijan</t>
  </si>
  <si>
    <t>Belarus</t>
  </si>
  <si>
    <t>Bolivia</t>
  </si>
  <si>
    <t>Botswana</t>
  </si>
  <si>
    <t>Congo</t>
  </si>
  <si>
    <t>Cyprus</t>
  </si>
  <si>
    <t>Democratic Kampuchea</t>
  </si>
  <si>
    <t>Egypt</t>
  </si>
  <si>
    <t>Ethiopia</t>
  </si>
  <si>
    <t>Georgia</t>
  </si>
  <si>
    <t>Hong Kong</t>
  </si>
  <si>
    <t>Jordan</t>
  </si>
  <si>
    <t>Lithuania</t>
  </si>
  <si>
    <t>Malawi</t>
  </si>
  <si>
    <t>Malta</t>
  </si>
  <si>
    <t>Mauritius</t>
  </si>
  <si>
    <t>Qatar</t>
  </si>
  <si>
    <t>Saudi Arabia</t>
  </si>
  <si>
    <t>Sierra Leone</t>
  </si>
  <si>
    <t>Swaziland</t>
  </si>
  <si>
    <t>Taiwan</t>
  </si>
  <si>
    <t>The Cayman Islands</t>
  </si>
  <si>
    <t>Uganda</t>
  </si>
  <si>
    <t xml:space="preserve">Immigration (IMSS) - Current Workers &amp; Gov (Incl Renewals Pending) By Nationality                                                05-APR-11 03.58.50 PM    Totals By Location &amp; Nationality                                            1 of 1    </t>
  </si>
  <si>
    <t>Country</t>
  </si>
  <si>
    <t>From AER</t>
  </si>
  <si>
    <t>New Total</t>
  </si>
  <si>
    <r>
      <t>UnemploymentRate (%)</t>
    </r>
    <r>
      <rPr>
        <b/>
        <vertAlign val="superscript"/>
        <sz val="10"/>
        <rFont val="Arial"/>
        <family val="2"/>
      </rPr>
      <t>2</t>
    </r>
    <r>
      <rPr>
        <b/>
        <sz val="10"/>
        <rFont val="Arial"/>
        <family val="2"/>
      </rPr>
      <t xml:space="preserve"> </t>
    </r>
  </si>
  <si>
    <t>Unemployment rate = Percent of unemployed persons in the labour force.</t>
  </si>
  <si>
    <t>Numbers of Work Permits by Industry (Private Sector) 2006 -  2009</t>
  </si>
  <si>
    <t>STATISTICAL COMPENDIUM 2011</t>
  </si>
  <si>
    <r>
      <rPr>
        <b/>
        <sz val="10"/>
        <rFont val="Arial"/>
        <family val="2"/>
      </rPr>
      <t>Source:</t>
    </r>
    <r>
      <rPr>
        <sz val="10"/>
        <rFont val="Arial"/>
        <family val="2"/>
      </rPr>
      <t xml:space="preserve">  Cayman Islands Immigration Department and Economic and Statistics Office (ESO)</t>
    </r>
  </si>
  <si>
    <r>
      <t xml:space="preserve">In the LFS, population means the “resident population”; that is persons staying or intending to stay in the Cayman Islands for at least </t>
    </r>
    <r>
      <rPr>
        <b/>
        <sz val="11"/>
        <rFont val="Arial"/>
        <family val="2"/>
      </rPr>
      <t>six</t>
    </r>
    <r>
      <rPr>
        <sz val="11"/>
        <rFont val="Arial"/>
        <family val="2"/>
      </rPr>
      <t xml:space="preserve"> months. Visitors/tourists who are here for less than six months  are not included in the resident population. Also persons in institutions for more than six months and  resident students abroad for more than six months are excluded.   </t>
    </r>
  </si>
  <si>
    <t xml:space="preserve">Manufacturing, Mining and Quarrying </t>
  </si>
  <si>
    <t>Transportation and Storage</t>
  </si>
  <si>
    <t xml:space="preserve">Accommodation </t>
  </si>
  <si>
    <t>Restaurants and Mobile Food Services Activities</t>
  </si>
  <si>
    <t>Information and communication</t>
  </si>
  <si>
    <t xml:space="preserve">Real Estate Activities </t>
  </si>
  <si>
    <t xml:space="preserve"> Professional, scientific and technical activities</t>
  </si>
  <si>
    <t xml:space="preserve"> Administrative and support service activities</t>
  </si>
  <si>
    <t xml:space="preserve"> General public administration activities</t>
  </si>
  <si>
    <t>Education</t>
  </si>
  <si>
    <t>Human health and social work activities</t>
  </si>
  <si>
    <t>Arts, entertainment and recreation</t>
  </si>
  <si>
    <t>Other service activities</t>
  </si>
  <si>
    <t>Activities of households as employers</t>
  </si>
  <si>
    <t>Total for All  Industries</t>
  </si>
  <si>
    <t>The Labour Force Survey (LFS) is in most countries, the most important source of labour  market information.</t>
  </si>
  <si>
    <t xml:space="preserve">Note on Work Permits </t>
  </si>
  <si>
    <t>Work permit numbers are derived administratively from the records of the Immigration Department. The completeness and quality validation of this adminstrative source remain the responsibility of the Immigration Department. Accordingly, the data collected and collated by the Immigration Department do not accord with the concepts and definitions adopted by the ESO for statistical purposes.  As stated above the ESO uses resident population. However, while the ESO excludes all persons residing on island  for less than six months  or intending  to reside on island for less than six months,  these same persons if they are working are included in the work permit data. Despite the differences between the administrative data and the estimates derived from the labour force survey, the work permits data provide  useful information on foreign labour activities outside of sample periods.</t>
  </si>
  <si>
    <t>Not in the Labour Force</t>
  </si>
  <si>
    <t>Sex</t>
  </si>
  <si>
    <t>Count</t>
  </si>
  <si>
    <t>Education, Health and Social Work</t>
  </si>
  <si>
    <t>2009 LFS Industry by Sex</t>
  </si>
  <si>
    <t>Industry Recode</t>
  </si>
  <si>
    <t>Electricity, gas, steam and air conditioning supply, Water Supply and Sewerage</t>
  </si>
  <si>
    <t>2010 Employment by Industry</t>
  </si>
  <si>
    <t>WorkingAgePop</t>
  </si>
  <si>
    <t xml:space="preserve">Employed </t>
  </si>
  <si>
    <t>1.00</t>
  </si>
  <si>
    <t>Age Group for Report</t>
  </si>
  <si>
    <t>Less than 15</t>
  </si>
  <si>
    <t xml:space="preserve">Participation Rate (%) </t>
  </si>
  <si>
    <t xml:space="preserve">    Caymanian</t>
  </si>
  <si>
    <t xml:space="preserve">    Non-Caymanian</t>
  </si>
  <si>
    <t>Employee</t>
  </si>
  <si>
    <t>Self Employed (No Employees)</t>
  </si>
  <si>
    <t>Self Employed With Employees</t>
  </si>
  <si>
    <t>Unpaid Family Worker</t>
  </si>
  <si>
    <t>DK/NS</t>
  </si>
  <si>
    <t xml:space="preserve">Male </t>
  </si>
  <si>
    <t>10.01b</t>
  </si>
  <si>
    <t>10.01c</t>
  </si>
  <si>
    <t>TOTAL FILLED POSTS</t>
  </si>
  <si>
    <t>MINISTRIES</t>
  </si>
  <si>
    <t>Ministry of Community Affairs, Gender and Housing</t>
  </si>
  <si>
    <t>Ministry of District Admin., Works, Lands &amp; Agriculture.</t>
  </si>
  <si>
    <t>Ministry of Education, Training and Employment</t>
  </si>
  <si>
    <t>Ministry of Finance, Development and Tourism</t>
  </si>
  <si>
    <t>Public Finance</t>
  </si>
  <si>
    <t>Tourism and Development</t>
  </si>
  <si>
    <t>Ministry of Health, Environment, Youth, Sports &amp; Culture</t>
  </si>
  <si>
    <t>PORTFOLIOS</t>
  </si>
  <si>
    <t>Portfolio of Internal and External Affairs</t>
  </si>
  <si>
    <t>Portfolio of Legal Affairs</t>
  </si>
  <si>
    <t>Portfolio of the Civil Service</t>
  </si>
  <si>
    <t>Portfolio of Finance and Economics</t>
  </si>
  <si>
    <t>OTHER EXTERNAL DEPARTMENTS</t>
  </si>
  <si>
    <t>Cayman Islands Audit Office</t>
  </si>
  <si>
    <t>Judicial Department</t>
  </si>
  <si>
    <t>Cabinet Office</t>
  </si>
  <si>
    <t>Complaints Commissioner</t>
  </si>
  <si>
    <t>Information Commissioner</t>
  </si>
  <si>
    <r>
      <rPr>
        <b/>
        <sz val="10"/>
        <rFont val="Arial"/>
        <family val="2"/>
      </rPr>
      <t>Source:</t>
    </r>
    <r>
      <rPr>
        <sz val="10"/>
        <rFont val="Arial"/>
        <family val="2"/>
      </rPr>
      <t xml:space="preserve"> </t>
    </r>
    <r>
      <rPr>
        <sz val="10"/>
        <rFont val="Arial"/>
        <family val="2"/>
      </rPr>
      <t>Portfolio of the Civil Service</t>
    </r>
  </si>
  <si>
    <t>Ministry of Education</t>
  </si>
  <si>
    <r>
      <rPr>
        <b/>
        <sz val="10"/>
        <rFont val="Arial"/>
        <family val="2"/>
      </rPr>
      <t>Source:</t>
    </r>
    <r>
      <rPr>
        <sz val="10"/>
        <rFont val="Arial"/>
        <family val="2"/>
      </rPr>
      <t xml:space="preserve">  Portfolio of the Civil Service</t>
    </r>
  </si>
  <si>
    <t>2011 (31st December)</t>
  </si>
  <si>
    <t>2012 (31st December)</t>
  </si>
  <si>
    <t>Director of Public Prosecutions</t>
  </si>
  <si>
    <t>10.01a</t>
  </si>
  <si>
    <t>Industry</t>
  </si>
  <si>
    <t xml:space="preserve">     Male</t>
  </si>
  <si>
    <t xml:space="preserve">     Female</t>
  </si>
  <si>
    <t>Electricity, Gas, Steam and Air Conditioning Supply, Water Supply and Sewerage</t>
  </si>
  <si>
    <t>Information and Communication</t>
  </si>
  <si>
    <t>Professional, Scientific and Technical activities</t>
  </si>
  <si>
    <t>Administrative and Support Service Activities</t>
  </si>
  <si>
    <t>General Public Administration Activities</t>
  </si>
  <si>
    <t>Human Health and Social Work Activities</t>
  </si>
  <si>
    <t>Arts, Entertainment and Recreation</t>
  </si>
  <si>
    <t>Other Service Activities</t>
  </si>
  <si>
    <t xml:space="preserve">     Caymanian</t>
  </si>
  <si>
    <t xml:space="preserve">     Non-Caymanian</t>
  </si>
  <si>
    <t>MINISTRY OF COMMUNITY AFFAIRS &amp; HOUSING</t>
  </si>
  <si>
    <t>MINISTRY OF COMMUNITY AFFAIRS, GENDER &amp; HOUSING</t>
  </si>
  <si>
    <t>MINISTRY OF DA, WORKS &amp; GENDER AFFAIRS</t>
  </si>
  <si>
    <t>MINISTRY OF DA, WORKS, LANDS &amp; AGRICULTURE</t>
  </si>
  <si>
    <t>MINISTRY OF EDUCATION, TRAINING &amp; EMPLOYMENT</t>
  </si>
  <si>
    <t>MINISTRY OF FINANCIAL SERVICES, TOURISM &amp; DEVELOPMENT</t>
  </si>
  <si>
    <t>MINISTRY OF FINANCE, TOURISM &amp; DEV (Financial Services)</t>
  </si>
  <si>
    <t>MINISTRY OF FINANCE, TOURISM &amp; DEV (Public Finance)</t>
  </si>
  <si>
    <t>MINISTRY OF FINANCE, TOURISM &amp; DEV (Tourism &amp; Development)</t>
  </si>
  <si>
    <t>MINISTRY OF HEALTH, ENVIRONMENT YS&amp;C</t>
  </si>
  <si>
    <t>PORTFOLIO OF FINANCE &amp; ECONOMICS</t>
  </si>
  <si>
    <t>PORTFOLIO OF INTERNAL &amp; EXTERNAL AFFAIRS</t>
  </si>
  <si>
    <t>PORTFOLIO OF LEGAL AFFAIRS</t>
  </si>
  <si>
    <t>PORTFOLIO OF THE CIVIL SERVICE</t>
  </si>
  <si>
    <t>AUDIT OFFICE</t>
  </si>
  <si>
    <t>CABINET OFFICE</t>
  </si>
  <si>
    <t>COMPLAINTS COMMISSIONER</t>
  </si>
  <si>
    <t>JUDICIAL</t>
  </si>
  <si>
    <t>DIRECTOR OF PUBLIC PROSECUTIONS</t>
  </si>
  <si>
    <t>INFORMATION COMMISSION</t>
  </si>
  <si>
    <t>..</t>
  </si>
  <si>
    <r>
      <rPr>
        <b/>
        <sz val="10"/>
        <rFont val="Arial"/>
        <family val="2"/>
      </rPr>
      <t>Source:</t>
    </r>
    <r>
      <rPr>
        <sz val="10"/>
        <rFont val="Arial"/>
        <family val="2"/>
      </rPr>
      <t xml:space="preserve">  Economics and Statistics Office (ESO)</t>
    </r>
  </si>
  <si>
    <t>10.06b</t>
  </si>
  <si>
    <r>
      <rPr>
        <b/>
        <sz val="10"/>
        <rFont val="Arial"/>
        <family val="2"/>
      </rPr>
      <t>Source:</t>
    </r>
    <r>
      <rPr>
        <sz val="10"/>
        <rFont val="Arial"/>
        <family val="2"/>
      </rPr>
      <t xml:space="preserve"> Economics and Statistics Office (ESO)</t>
    </r>
  </si>
  <si>
    <t>10.06a</t>
  </si>
  <si>
    <t>Agriculture, forestry and fishing</t>
  </si>
  <si>
    <t>Manufacturing</t>
  </si>
  <si>
    <t>Electricity, gas, steam and air conditioning supply</t>
  </si>
  <si>
    <t>Water supply; sewearge, waste management and remediation activities</t>
  </si>
  <si>
    <t>Wholesale and retail trade and repair of motor vehicles and motorcycles</t>
  </si>
  <si>
    <t>Accomodation and food service activities</t>
  </si>
  <si>
    <t>Professional, scientific and technical activities</t>
  </si>
  <si>
    <t xml:space="preserve">Administrative and support service activities </t>
  </si>
  <si>
    <t>Public administration and defence; compulsory social security</t>
  </si>
  <si>
    <t>Activities of households as employers; undifferentiated goods-and services</t>
  </si>
  <si>
    <t>producing activities of households for own use</t>
  </si>
  <si>
    <t xml:space="preserve">Financial and insurance activities </t>
  </si>
  <si>
    <t>Work permits data classified by ISIC (Rev 4) is available starting 2012 only</t>
  </si>
  <si>
    <r>
      <rPr>
        <b/>
        <sz val="10"/>
        <rFont val="Arial"/>
        <family val="2"/>
      </rPr>
      <t>Source:</t>
    </r>
    <r>
      <rPr>
        <sz val="10"/>
        <rFont val="Arial"/>
        <family val="2"/>
      </rPr>
      <t xml:space="preserve"> Cayman Islands Immigration Department</t>
    </r>
  </si>
  <si>
    <t>Central Government</t>
  </si>
  <si>
    <t>Participation rate = Percent of the labour force in the working age population (15 years+)</t>
  </si>
  <si>
    <t>10.03a</t>
  </si>
  <si>
    <t>10.03b</t>
  </si>
  <si>
    <t>10.06c</t>
  </si>
  <si>
    <t>Public Sector Employment</t>
  </si>
  <si>
    <t>Number of Employees</t>
  </si>
  <si>
    <t>STATISTICAL COMPENDIUM 2013</t>
  </si>
  <si>
    <t>10.05a</t>
  </si>
  <si>
    <t>10.05b</t>
  </si>
  <si>
    <t>10.04a</t>
  </si>
  <si>
    <t>10.04b</t>
  </si>
  <si>
    <r>
      <t>Source: Cayman Islands Immigration Department</t>
    </r>
    <r>
      <rPr>
        <b/>
        <sz val="10"/>
        <rFont val="Arial"/>
        <family val="2"/>
      </rPr>
      <t xml:space="preserve"> </t>
    </r>
    <r>
      <rPr>
        <sz val="10"/>
        <rFont val="Arial"/>
        <family val="2"/>
      </rPr>
      <t>and Economics and Statistics Office (ESO)</t>
    </r>
  </si>
  <si>
    <t>ISIC: Intermational Standard Industrial Classification of all economic activities.</t>
  </si>
  <si>
    <t>10.05c</t>
  </si>
  <si>
    <t>Employees of the Cayman Islands  Central Government,  2009 - 2012 (at end December)</t>
  </si>
  <si>
    <t>Transportation and storage</t>
  </si>
  <si>
    <t>Real estate activities</t>
  </si>
  <si>
    <t>Employees of the Cayman Islands Central Government by  Sex,  2011 - 2012</t>
  </si>
  <si>
    <t>FY 2013/14</t>
  </si>
  <si>
    <t>Real Estate</t>
  </si>
  <si>
    <t>Work Permits by Industry Classified by ISIC (Revision 4), 2012-2015</t>
  </si>
  <si>
    <t>Armed forces</t>
  </si>
  <si>
    <t>STATISTICAL COMPENDIUM 2015</t>
  </si>
  <si>
    <t>Employees of the Cayman Islands Central Government by Sex,  2015</t>
  </si>
  <si>
    <t>Government Reorganisation</t>
  </si>
  <si>
    <t>Ministry of District Admin, Tourism &amp; Transport</t>
  </si>
  <si>
    <t>Ministry of Education, Employment &amp; Gender</t>
  </si>
  <si>
    <t>Ministry of Finance &amp; Economic Development</t>
  </si>
  <si>
    <t>Ministry of Financial Services, Commerce &amp; Environment</t>
  </si>
  <si>
    <t>Ministry of Planning, Lands, Agriculture, Housing &amp; Infrastructure</t>
  </si>
  <si>
    <t>Ministry of Health, Sports, Youth &amp; Culture</t>
  </si>
  <si>
    <t>Complaints Commission</t>
  </si>
  <si>
    <t>Information Commission</t>
  </si>
  <si>
    <r>
      <rPr>
        <b/>
        <sz val="10"/>
        <rFont val="Arial"/>
        <family val="2"/>
      </rPr>
      <t>Source:</t>
    </r>
    <r>
      <rPr>
        <sz val="10"/>
        <rFont val="Arial"/>
        <family val="2"/>
      </rPr>
      <t xml:space="preserve">  Portfolio of Civil Service</t>
    </r>
  </si>
  <si>
    <t>2016 (31st December)</t>
  </si>
  <si>
    <t>Ministry of Community Affairs, Youth and Sports</t>
  </si>
  <si>
    <t>Ministry of Home Affairs</t>
  </si>
  <si>
    <t>Auditors Oversight Authority</t>
  </si>
  <si>
    <t>Cayman Airways Limited</t>
  </si>
  <si>
    <t>Cayman Islands Airport Authority</t>
  </si>
  <si>
    <t>Cayman Islands Development Bank</t>
  </si>
  <si>
    <t>Cayman Islands Monetary Authority</t>
  </si>
  <si>
    <t>Cayman Islands National Insurance Company (CINICO)</t>
  </si>
  <si>
    <t>Cayman Islands National Museum</t>
  </si>
  <si>
    <t>Cayman Islands Stock Exchange</t>
  </si>
  <si>
    <t>Cayman National Cultural Foundation</t>
  </si>
  <si>
    <t>Cayman Turtle Farm (1983) Limited</t>
  </si>
  <si>
    <t>Children and Youth Service (CAYS) Foundation</t>
  </si>
  <si>
    <t>Civil Aviation Authority</t>
  </si>
  <si>
    <t>Electricity Regulatory Authority</t>
  </si>
  <si>
    <t>Health Services Authority</t>
  </si>
  <si>
    <t>Maritime Authority of the Cayman Islands</t>
  </si>
  <si>
    <t>The National Drug Council</t>
  </si>
  <si>
    <t>National Gallery of the Cayman Islands</t>
  </si>
  <si>
    <t>National Housing Development Trust</t>
  </si>
  <si>
    <t>National Roads Authority</t>
  </si>
  <si>
    <t>Port Authority of the Cayman Islands</t>
  </si>
  <si>
    <t>Public Service Pension Board</t>
  </si>
  <si>
    <t>Sister Islands Affordable Housing Corporation</t>
  </si>
  <si>
    <t>Tourism Attractions Board</t>
  </si>
  <si>
    <t>University College of the Cayman Islands</t>
  </si>
  <si>
    <t>Water Authourity</t>
  </si>
  <si>
    <t>TOTAL</t>
  </si>
  <si>
    <t>July 16-Dec 16</t>
  </si>
  <si>
    <r>
      <t xml:space="preserve">Note: </t>
    </r>
    <r>
      <rPr>
        <sz val="10"/>
        <color rgb="FF000000"/>
        <rFont val="Arial"/>
        <family val="2"/>
      </rPr>
      <t>Total is equivalent full time staff.</t>
    </r>
  </si>
  <si>
    <t xml:space="preserve">Country </t>
  </si>
  <si>
    <t>Statutory Authorities and Government Corporations</t>
  </si>
  <si>
    <t>Jan 17-Dec 17</t>
  </si>
  <si>
    <t>Jan 2017 - Dec 2017</t>
  </si>
  <si>
    <t>Office of the Ombudsman</t>
  </si>
  <si>
    <r>
      <rPr>
        <strike/>
        <sz val="10"/>
        <rFont val="Arial"/>
        <family val="2"/>
      </rPr>
      <t xml:space="preserve">Information Commission </t>
    </r>
    <r>
      <rPr>
        <sz val="10"/>
        <rFont val="Arial"/>
        <family val="2"/>
      </rPr>
      <t>(merge with Complaints Commission to form Office of the Ombudsman Sep 2017)</t>
    </r>
  </si>
  <si>
    <t>Service and Sales Workers</t>
  </si>
  <si>
    <t>Craft &amp; Related Trade Workers</t>
  </si>
  <si>
    <t>Elementary Occupations</t>
  </si>
  <si>
    <r>
      <t xml:space="preserve">Source: </t>
    </r>
    <r>
      <rPr>
        <sz val="10"/>
        <color rgb="FF000000"/>
        <rFont val="Arial"/>
        <family val="2"/>
      </rPr>
      <t>Portfolio of the Civil Service</t>
    </r>
  </si>
  <si>
    <t>Clerical / Support Workers</t>
  </si>
  <si>
    <t>Source: Economics and Statistics Office</t>
  </si>
  <si>
    <t>Jan 2018 - Dec 2018</t>
  </si>
  <si>
    <t>Utility Regulation and Competition Office</t>
  </si>
  <si>
    <t>Jan 18-Dec 18</t>
  </si>
  <si>
    <t>10.06d</t>
  </si>
  <si>
    <t>Statutory Authority and Government Corporation Employment</t>
  </si>
  <si>
    <t>10.06e</t>
  </si>
  <si>
    <t>Jan 19-Dec 19</t>
  </si>
  <si>
    <t>Jan 2019 - Dec 2019</t>
  </si>
  <si>
    <t>Ministry of Intl. Trade, Investment, Aviation, Maritime Affairs</t>
  </si>
  <si>
    <t>Office of the Commissioner of Police</t>
  </si>
  <si>
    <t>Jan 20-Dec 20</t>
  </si>
  <si>
    <t>Jan 2020 - Dec 2020</t>
  </si>
  <si>
    <t>n/a</t>
  </si>
  <si>
    <t>* MACI figures include Overseas Employees</t>
  </si>
  <si>
    <t>Jan 21-Dec 21</t>
  </si>
  <si>
    <t>Ministry of District Admin &amp; Lands</t>
  </si>
  <si>
    <t>Ministry of Financial Services &amp; Commerce</t>
  </si>
  <si>
    <t>Ministry of Planning, Agriculture, Housing &amp; Infrastructure</t>
  </si>
  <si>
    <t>Ministry of Border Control &amp; Labour</t>
  </si>
  <si>
    <t>Ministry of Health &amp; Wellness</t>
  </si>
  <si>
    <t>Ministry of Sustainability &amp; Climate Resiliency</t>
  </si>
  <si>
    <t>Ministry of Tourism &amp; Transport</t>
  </si>
  <si>
    <t>Ministry of Youth, Sports, Culture &amp; Heritage</t>
  </si>
  <si>
    <t>2021*</t>
  </si>
  <si>
    <t>* Actual Census count</t>
  </si>
  <si>
    <t>2022 (31st December)</t>
  </si>
  <si>
    <t>Jan 22-Dec 22</t>
  </si>
  <si>
    <t>Jan 2021 - Dec 2022</t>
  </si>
  <si>
    <t>Jan 2022 - Dec 2021</t>
  </si>
  <si>
    <t>COMPENDIUM OF STATISTICS 2022</t>
  </si>
  <si>
    <t>Labour Force Indicators by Sex, 2015 - 2022</t>
  </si>
  <si>
    <t>Employment by Industry and Sex, 2011 - 2022</t>
  </si>
  <si>
    <t>Employment by Occupation and Status, 2012 - 2022</t>
  </si>
  <si>
    <t>Employment by Occupation and Sex, 2011 - 2022</t>
  </si>
  <si>
    <t>Labour Force Indicators by Age Groups, 2015 - 2022</t>
  </si>
  <si>
    <t>Labour Force Indicators by Status, 2015 - 2022</t>
  </si>
  <si>
    <t>Employment by Industry and Status, 2013- 2022</t>
  </si>
  <si>
    <t>Work Permits by Industry Classified by ISIC (Revision 4), 2014-2022</t>
  </si>
  <si>
    <t>Work Permits By Nationality, 2022</t>
  </si>
  <si>
    <t>Employment Status by Sex and Status, 2015 - 2022</t>
  </si>
  <si>
    <t>Employees of the Cayman Island Government by Sex,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</si>
</sst>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 #\ \-"/>
    <numFmt numFmtId="165" formatCode="_(* #,##0.0_);_(* \(#,##0.0\);_(* &quot;-&quot;??_);_(@_)"/>
    <numFmt numFmtId="166" formatCode="_(* #,##0_);_(* \(#,##0\);_(* &quot;-&quot;??_);_(@_)"/>
    <numFmt numFmtId="167" formatCode="\(0.0\)"/>
    <numFmt numFmtId="168" formatCode="0.0"/>
    <numFmt numFmtId="169" formatCode="###,###,###,###,###,###,###,###,###,###,###,###,##0"/>
    <numFmt numFmtId="170" formatCode="###0"/>
  </numFmts>
  <fonts count="44" x14ac:knownFonts="1">
    <font>
      <sz val="10"/>
      <name val="Arial"/>
    </font>
    <font>
      <b/>
      <sz val="10"/>
      <name val="Arial"/>
      <family val="2"/>
    </font>
    <font>
      <i/>
      <sz val="10"/>
      <name val="Arial"/>
      <family val="2"/>
    </font>
    <font>
      <sz val="10"/>
      <name val="Arial"/>
      <family val="2"/>
    </font>
    <font>
      <b/>
      <sz val="12"/>
      <name val="Arial"/>
      <family val="2"/>
    </font>
    <font>
      <vertAlign val="superscript"/>
      <sz val="10"/>
      <name val="Arial"/>
      <family val="2"/>
    </font>
    <font>
      <b/>
      <vertAlign val="superscript"/>
      <sz val="10"/>
      <name val="Arial"/>
      <family val="2"/>
    </font>
    <font>
      <b/>
      <sz val="12"/>
      <name val="Arial"/>
      <family val="2"/>
    </font>
    <font>
      <sz val="8"/>
      <name val="Arial"/>
      <family val="2"/>
    </font>
    <font>
      <b/>
      <sz val="10"/>
      <name val="Arial"/>
      <family val="2"/>
    </font>
    <font>
      <sz val="10"/>
      <name val="Arial"/>
      <family val="2"/>
    </font>
    <font>
      <b/>
      <vertAlign val="superscript"/>
      <sz val="12"/>
      <name val="Arial"/>
      <family val="2"/>
    </font>
    <font>
      <b/>
      <sz val="11"/>
      <name val="Arial"/>
      <family val="2"/>
    </font>
    <font>
      <b/>
      <i/>
      <sz val="10"/>
      <name val="Arial"/>
      <family val="2"/>
    </font>
    <font>
      <i/>
      <sz val="10"/>
      <name val="Arial"/>
      <family val="2"/>
    </font>
    <font>
      <sz val="10"/>
      <color indexed="16"/>
      <name val="Arial"/>
      <family val="2"/>
    </font>
    <font>
      <sz val="11"/>
      <name val="Arial"/>
      <family val="2"/>
    </font>
    <font>
      <b/>
      <sz val="11"/>
      <name val="Book Antiqua"/>
      <family val="1"/>
    </font>
    <font>
      <sz val="10"/>
      <color indexed="8"/>
      <name val="Arial"/>
      <family val="2"/>
    </font>
    <font>
      <b/>
      <sz val="10"/>
      <color indexed="8"/>
      <name val="Arial"/>
      <family val="2"/>
    </font>
    <font>
      <vertAlign val="superscript"/>
      <sz val="10"/>
      <name val="Arial"/>
      <family val="2"/>
    </font>
    <font>
      <i/>
      <sz val="8"/>
      <name val="Arial"/>
      <family val="2"/>
    </font>
    <font>
      <sz val="11"/>
      <name val="Arial"/>
      <family val="2"/>
    </font>
    <font>
      <sz val="11"/>
      <color indexed="8"/>
      <name val="Arial"/>
      <family val="2"/>
    </font>
    <font>
      <sz val="1"/>
      <color indexed="8"/>
      <name val="Arial"/>
      <family val="2"/>
    </font>
    <font>
      <b/>
      <sz val="11"/>
      <color indexed="8"/>
      <name val="Arial"/>
      <family val="2"/>
    </font>
    <font>
      <sz val="9"/>
      <name val="Arial"/>
      <family val="2"/>
    </font>
    <font>
      <b/>
      <sz val="12"/>
      <color theme="1"/>
      <name val="Arial"/>
      <family val="2"/>
    </font>
    <font>
      <sz val="8"/>
      <color indexed="8"/>
      <name val="Times New Roman"/>
      <family val="1"/>
    </font>
    <font>
      <b/>
      <sz val="10"/>
      <name val="Arial"/>
      <family val="2"/>
    </font>
    <font>
      <sz val="10"/>
      <color theme="1"/>
      <name val="Arial"/>
      <family val="2"/>
    </font>
    <font>
      <b/>
      <sz val="10"/>
      <color rgb="FFFF0000"/>
      <name val="Arial"/>
      <family val="2"/>
    </font>
    <font>
      <sz val="10"/>
      <color rgb="FFFF0000"/>
      <name val="Arial"/>
      <family val="2"/>
    </font>
    <font>
      <b/>
      <sz val="11"/>
      <color theme="1"/>
      <name val="Calibri"/>
      <family val="2"/>
      <scheme val="minor"/>
    </font>
    <font>
      <sz val="10"/>
      <color rgb="FF000000"/>
      <name val="Arial"/>
      <family val="2"/>
    </font>
    <font>
      <b/>
      <sz val="10"/>
      <color rgb="FF000000"/>
      <name val="Arial"/>
      <family val="2"/>
    </font>
    <font>
      <b/>
      <sz val="10"/>
      <color theme="1"/>
      <name val="Calibri"/>
      <family val="2"/>
      <scheme val="minor"/>
    </font>
    <font>
      <b/>
      <sz val="12"/>
      <color theme="0"/>
      <name val="Arial"/>
      <family val="2"/>
    </font>
    <font>
      <sz val="10"/>
      <color theme="0"/>
      <name val="Arial"/>
      <family val="2"/>
    </font>
    <font>
      <sz val="10"/>
      <name val="Arial"/>
      <family val="2"/>
    </font>
    <font>
      <sz val="10"/>
      <name val="Arial"/>
      <family val="2"/>
    </font>
    <font>
      <sz val="10"/>
      <name val="Arial"/>
      <family val="2"/>
    </font>
    <font>
      <b/>
      <sz val="10"/>
      <color theme="1"/>
      <name val="Arial"/>
      <family val="2"/>
    </font>
    <font>
      <strike/>
      <sz val="10"/>
      <name val="Arial"/>
      <family val="2"/>
    </font>
  </fonts>
  <fills count="9">
    <fill>
      <patternFill patternType="none"/>
    </fill>
    <fill>
      <patternFill patternType="gray125"/>
    </fill>
    <fill>
      <patternFill patternType="solid">
        <fgColor indexed="16"/>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44"/>
        <bgColor indexed="64"/>
      </patternFill>
    </fill>
    <fill>
      <patternFill patternType="solid">
        <fgColor indexed="11"/>
        <bgColor indexed="64"/>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12"/>
      </left>
      <right style="thin">
        <color indexed="12"/>
      </right>
      <top style="thin">
        <color indexed="12"/>
      </top>
      <bottom/>
      <diagonal/>
    </border>
    <border>
      <left style="thin">
        <color indexed="12"/>
      </left>
      <right style="thin">
        <color indexed="12"/>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double">
        <color indexed="8"/>
      </top>
      <bottom style="medium">
        <color indexed="8"/>
      </bottom>
      <diagonal/>
    </border>
    <border>
      <left/>
      <right/>
      <top style="medium">
        <color indexed="8"/>
      </top>
      <bottom style="double">
        <color indexed="8"/>
      </bottom>
      <diagonal/>
    </border>
    <border>
      <left/>
      <right/>
      <top style="medium">
        <color indexed="8"/>
      </top>
      <bottom/>
      <diagonal/>
    </border>
    <border>
      <left/>
      <right/>
      <top/>
      <bottom style="double">
        <color indexed="8"/>
      </bottom>
      <diagonal/>
    </border>
    <border>
      <left/>
      <right/>
      <top/>
      <bottom style="medium">
        <color indexed="64"/>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top/>
      <bottom style="medium">
        <color indexed="8"/>
      </bottom>
      <diagonal/>
    </border>
    <border>
      <left/>
      <right/>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3" fillId="0" borderId="0" applyFont="0" applyFill="0" applyBorder="0" applyAlignment="0" applyProtection="0"/>
    <xf numFmtId="0" fontId="3" fillId="0" borderId="0"/>
    <xf numFmtId="0" fontId="10" fillId="0" borderId="0"/>
    <xf numFmtId="0" fontId="3" fillId="0" borderId="0"/>
    <xf numFmtId="0" fontId="3" fillId="0" borderId="0"/>
    <xf numFmtId="43" fontId="39"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cellStyleXfs>
  <cellXfs count="587">
    <xf numFmtId="0" fontId="0" fillId="0" borderId="0" xfId="0"/>
    <xf numFmtId="0" fontId="1" fillId="0" borderId="0" xfId="0" applyFont="1"/>
    <xf numFmtId="0" fontId="1" fillId="0" borderId="1" xfId="0" applyFont="1" applyBorder="1" applyAlignment="1">
      <alignment horizontal="center"/>
    </xf>
    <xf numFmtId="0" fontId="0" fillId="0" borderId="2" xfId="0" applyBorder="1"/>
    <xf numFmtId="0" fontId="5" fillId="0" borderId="0" xfId="0" applyFont="1" applyAlignment="1">
      <alignment horizontal="center" vertical="center"/>
    </xf>
    <xf numFmtId="164" fontId="0" fillId="0" borderId="0" xfId="0" applyNumberFormat="1" applyAlignment="1">
      <alignment horizontal="centerContinuous"/>
    </xf>
    <xf numFmtId="0" fontId="0" fillId="0" borderId="0" xfId="0" applyAlignment="1">
      <alignment horizontal="centerContinuous"/>
    </xf>
    <xf numFmtId="166" fontId="0" fillId="0" borderId="0" xfId="1" applyNumberFormat="1" applyFont="1"/>
    <xf numFmtId="0" fontId="1" fillId="0" borderId="1" xfId="0" applyFont="1" applyBorder="1" applyAlignment="1">
      <alignment horizontal="center" vertical="center" wrapText="1"/>
    </xf>
    <xf numFmtId="0" fontId="0" fillId="0" borderId="0" xfId="0" applyAlignment="1">
      <alignment horizontal="left"/>
    </xf>
    <xf numFmtId="0" fontId="7" fillId="0" borderId="0" xfId="0" applyFont="1"/>
    <xf numFmtId="0" fontId="7" fillId="0" borderId="0" xfId="0" applyFont="1" applyAlignment="1">
      <alignment horizontal="centerContinuous"/>
    </xf>
    <xf numFmtId="166" fontId="0" fillId="0" borderId="0" xfId="1" applyNumberFormat="1" applyFont="1" applyAlignment="1">
      <alignment horizontal="right"/>
    </xf>
    <xf numFmtId="167" fontId="0" fillId="0" borderId="0" xfId="1" applyNumberFormat="1" applyFont="1" applyAlignment="1">
      <alignment horizontal="right"/>
    </xf>
    <xf numFmtId="166" fontId="1" fillId="0" borderId="0" xfId="1" applyNumberFormat="1" applyFont="1"/>
    <xf numFmtId="0" fontId="0" fillId="0" borderId="1" xfId="0" applyBorder="1" applyAlignment="1">
      <alignment horizontal="center" vertical="center" wrapText="1"/>
    </xf>
    <xf numFmtId="0" fontId="1" fillId="0" borderId="0" xfId="0" applyFont="1" applyAlignment="1">
      <alignment horizontal="center"/>
    </xf>
    <xf numFmtId="165" fontId="0" fillId="0" borderId="0" xfId="1" applyNumberFormat="1" applyFont="1"/>
    <xf numFmtId="0" fontId="2" fillId="0" borderId="0" xfId="0" applyFont="1" applyAlignment="1">
      <alignment horizontal="left"/>
    </xf>
    <xf numFmtId="166" fontId="2" fillId="0" borderId="0" xfId="1" applyNumberFormat="1" applyFont="1"/>
    <xf numFmtId="165" fontId="2" fillId="0" borderId="0" xfId="1" applyNumberFormat="1" applyFont="1"/>
    <xf numFmtId="0" fontId="1" fillId="0" borderId="0" xfId="0" applyFont="1" applyAlignment="1">
      <alignment horizontal="centerContinuous"/>
    </xf>
    <xf numFmtId="0" fontId="9" fillId="0" borderId="0" xfId="0" applyFont="1" applyAlignment="1">
      <alignment horizontal="centerContinuous"/>
    </xf>
    <xf numFmtId="3" fontId="0" fillId="0" borderId="0" xfId="0" applyNumberFormat="1"/>
    <xf numFmtId="0" fontId="1" fillId="0" borderId="1" xfId="0" applyFont="1" applyBorder="1" applyAlignment="1" applyProtection="1">
      <alignment horizontal="center"/>
      <protection locked="0"/>
    </xf>
    <xf numFmtId="0" fontId="0" fillId="0" borderId="0" xfId="0" applyBorder="1"/>
    <xf numFmtId="0" fontId="1" fillId="0" borderId="2" xfId="0" applyFont="1" applyBorder="1" applyAlignment="1">
      <alignment horizontal="center" vertical="top" wrapText="1"/>
    </xf>
    <xf numFmtId="0" fontId="1" fillId="0" borderId="0" xfId="0" quotePrefix="1" applyFont="1" applyAlignment="1">
      <alignment horizontal="left"/>
    </xf>
    <xf numFmtId="0" fontId="7" fillId="0" borderId="0" xfId="0" applyFont="1" applyAlignment="1">
      <alignment horizontal="right"/>
    </xf>
    <xf numFmtId="0" fontId="7" fillId="0" borderId="0" xfId="0" quotePrefix="1" applyFont="1" applyAlignment="1">
      <alignment horizontal="centerContinuous" wrapText="1"/>
    </xf>
    <xf numFmtId="0" fontId="7" fillId="0" borderId="0" xfId="0" applyFont="1" applyBorder="1" applyAlignment="1">
      <alignment horizontal="centerContinuous"/>
    </xf>
    <xf numFmtId="0" fontId="0" fillId="0" borderId="0" xfId="0" applyBorder="1" applyAlignment="1">
      <alignment horizontal="centerContinuous"/>
    </xf>
    <xf numFmtId="0" fontId="1" fillId="0" borderId="2" xfId="0" applyFont="1" applyBorder="1" applyAlignment="1">
      <alignment horizontal="center"/>
    </xf>
    <xf numFmtId="0" fontId="1" fillId="0" borderId="0" xfId="0" applyFont="1" applyAlignment="1">
      <alignment horizontal="right"/>
    </xf>
    <xf numFmtId="0" fontId="1" fillId="0" borderId="2" xfId="0" quotePrefix="1" applyFont="1" applyBorder="1" applyAlignment="1">
      <alignment horizontal="left"/>
    </xf>
    <xf numFmtId="0" fontId="1" fillId="0" borderId="2" xfId="0" quotePrefix="1" applyFont="1" applyBorder="1" applyAlignment="1">
      <alignment horizontal="right"/>
    </xf>
    <xf numFmtId="0" fontId="1" fillId="0" borderId="2" xfId="0" applyFont="1" applyBorder="1" applyAlignment="1">
      <alignment horizontal="right"/>
    </xf>
    <xf numFmtId="0" fontId="1" fillId="0" borderId="0" xfId="0" applyFont="1" applyBorder="1" applyAlignment="1">
      <alignment horizontal="centerContinuous"/>
    </xf>
    <xf numFmtId="0" fontId="7" fillId="0" borderId="2" xfId="0" applyFont="1" applyBorder="1" applyAlignment="1">
      <alignment horizontal="centerContinuous"/>
    </xf>
    <xf numFmtId="0" fontId="0" fillId="0" borderId="2" xfId="0" applyBorder="1" applyAlignment="1">
      <alignment horizontal="centerContinuous"/>
    </xf>
    <xf numFmtId="16" fontId="1" fillId="0" borderId="0" xfId="0" quotePrefix="1" applyNumberFormat="1" applyFont="1" applyAlignment="1">
      <alignment horizontal="right"/>
    </xf>
    <xf numFmtId="0" fontId="1" fillId="0" borderId="0" xfId="0" applyFont="1" applyBorder="1" applyAlignment="1">
      <alignment horizontal="right"/>
    </xf>
    <xf numFmtId="0" fontId="0" fillId="0" borderId="0" xfId="0" quotePrefix="1" applyAlignment="1">
      <alignment horizontal="right"/>
    </xf>
    <xf numFmtId="0" fontId="7" fillId="0" borderId="0" xfId="0" quotePrefix="1" applyFont="1" applyAlignment="1">
      <alignment horizontal="right"/>
    </xf>
    <xf numFmtId="0" fontId="1" fillId="0" borderId="0" xfId="0" quotePrefix="1" applyFont="1"/>
    <xf numFmtId="0" fontId="0" fillId="0" borderId="1" xfId="0" applyBorder="1"/>
    <xf numFmtId="0" fontId="12" fillId="0" borderId="1" xfId="0" applyFont="1" applyBorder="1" applyAlignment="1">
      <alignment horizontal="center"/>
    </xf>
    <xf numFmtId="0" fontId="1" fillId="0" borderId="1" xfId="0" quotePrefix="1" applyFont="1" applyBorder="1" applyAlignment="1">
      <alignment horizontal="center"/>
    </xf>
    <xf numFmtId="43" fontId="0" fillId="0" borderId="0" xfId="1" applyFont="1"/>
    <xf numFmtId="166" fontId="3" fillId="0" borderId="0" xfId="1" applyNumberFormat="1" applyFont="1"/>
    <xf numFmtId="0" fontId="7" fillId="0" borderId="0" xfId="0" applyFont="1" applyAlignment="1"/>
    <xf numFmtId="0" fontId="0" fillId="0" borderId="0" xfId="0" applyAlignment="1"/>
    <xf numFmtId="0" fontId="1" fillId="0" borderId="3" xfId="0" applyFont="1" applyBorder="1" applyAlignment="1">
      <alignment horizontal="centerContinuous"/>
    </xf>
    <xf numFmtId="0" fontId="0" fillId="0" borderId="4" xfId="0" applyBorder="1" applyAlignment="1">
      <alignment horizontal="centerContinuous"/>
    </xf>
    <xf numFmtId="0" fontId="1" fillId="0" borderId="0" xfId="0" quotePrefix="1" applyFont="1" applyAlignment="1">
      <alignment horizontal="centerContinuous"/>
    </xf>
    <xf numFmtId="0" fontId="10" fillId="0" borderId="0" xfId="0" applyFont="1"/>
    <xf numFmtId="166" fontId="9" fillId="0" borderId="0" xfId="1" applyNumberFormat="1" applyFont="1"/>
    <xf numFmtId="166" fontId="0" fillId="0" borderId="0" xfId="0" applyNumberFormat="1"/>
    <xf numFmtId="0" fontId="0" fillId="0" borderId="0" xfId="0" applyFill="1"/>
    <xf numFmtId="166" fontId="0" fillId="0" borderId="0" xfId="1" applyNumberFormat="1" applyFont="1" applyFill="1"/>
    <xf numFmtId="168" fontId="10" fillId="0" borderId="0" xfId="0" applyNumberFormat="1" applyFont="1" applyFill="1" applyBorder="1"/>
    <xf numFmtId="0" fontId="7" fillId="0" borderId="0" xfId="0" applyFont="1" applyAlignment="1">
      <alignment horizontal="left"/>
    </xf>
    <xf numFmtId="0" fontId="0" fillId="2" borderId="0" xfId="0" applyFill="1"/>
    <xf numFmtId="164" fontId="0" fillId="0" borderId="0" xfId="0" applyNumberFormat="1" applyAlignment="1"/>
    <xf numFmtId="166" fontId="0" fillId="0" borderId="0" xfId="1" applyNumberFormat="1" applyFont="1" applyBorder="1"/>
    <xf numFmtId="0" fontId="0" fillId="0" borderId="0" xfId="0" applyFill="1" applyBorder="1"/>
    <xf numFmtId="0" fontId="16" fillId="0" borderId="0" xfId="0" applyFont="1"/>
    <xf numFmtId="0" fontId="16" fillId="2" borderId="0" xfId="0" applyFont="1" applyFill="1" applyAlignment="1">
      <alignment horizontal="centerContinuous"/>
    </xf>
    <xf numFmtId="0" fontId="16" fillId="2" borderId="0" xfId="0" applyFont="1" applyFill="1"/>
    <xf numFmtId="0" fontId="9" fillId="0" borderId="0" xfId="0" applyFont="1" applyBorder="1"/>
    <xf numFmtId="0" fontId="9" fillId="0" borderId="2" xfId="0" applyFont="1" applyBorder="1" applyAlignment="1">
      <alignment horizontal="center"/>
    </xf>
    <xf numFmtId="0" fontId="9" fillId="0" borderId="2" xfId="0" applyFont="1" applyBorder="1"/>
    <xf numFmtId="1" fontId="0" fillId="0" borderId="0" xfId="0" applyNumberFormat="1"/>
    <xf numFmtId="0" fontId="0" fillId="0" borderId="0" xfId="0" applyFill="1" applyAlignment="1">
      <alignment horizontal="center"/>
    </xf>
    <xf numFmtId="0" fontId="3" fillId="0" borderId="0" xfId="0" applyFont="1" applyBorder="1"/>
    <xf numFmtId="0" fontId="9" fillId="0" borderId="1" xfId="0" applyFont="1" applyBorder="1"/>
    <xf numFmtId="166" fontId="9" fillId="0" borderId="2" xfId="1" applyNumberFormat="1" applyFont="1" applyBorder="1"/>
    <xf numFmtId="1" fontId="13" fillId="0" borderId="0" xfId="1" applyNumberFormat="1" applyFont="1" applyFill="1" applyBorder="1"/>
    <xf numFmtId="166" fontId="21" fillId="0" borderId="0" xfId="1" applyNumberFormat="1" applyFont="1" applyFill="1"/>
    <xf numFmtId="168" fontId="21" fillId="0" borderId="0" xfId="0" applyNumberFormat="1" applyFont="1" applyFill="1" applyBorder="1"/>
    <xf numFmtId="0" fontId="7" fillId="0" borderId="0" xfId="0" applyFont="1" applyAlignment="1">
      <alignment horizontal="center"/>
    </xf>
    <xf numFmtId="166" fontId="9" fillId="0" borderId="0" xfId="1" applyNumberFormat="1" applyFont="1" applyBorder="1"/>
    <xf numFmtId="0" fontId="9" fillId="0" borderId="5" xfId="0" applyFont="1" applyBorder="1"/>
    <xf numFmtId="0" fontId="9" fillId="0" borderId="1" xfId="0" applyFont="1" applyBorder="1" applyAlignment="1">
      <alignment horizontal="center"/>
    </xf>
    <xf numFmtId="0" fontId="0" fillId="0" borderId="5" xfId="0" applyBorder="1"/>
    <xf numFmtId="165" fontId="9" fillId="0" borderId="0" xfId="1" applyNumberFormat="1" applyFont="1" applyBorder="1"/>
    <xf numFmtId="165" fontId="0" fillId="0" borderId="0" xfId="0" applyNumberFormat="1" applyBorder="1"/>
    <xf numFmtId="165" fontId="0" fillId="0" borderId="0" xfId="1" applyNumberFormat="1" applyFont="1" applyBorder="1"/>
    <xf numFmtId="0" fontId="0" fillId="0" borderId="0" xfId="0" applyFill="1" applyBorder="1" applyAlignment="1">
      <alignment horizontal="center"/>
    </xf>
    <xf numFmtId="0" fontId="3" fillId="0" borderId="0" xfId="2"/>
    <xf numFmtId="0" fontId="19" fillId="4" borderId="6" xfId="2" applyFont="1" applyFill="1" applyBorder="1" applyAlignment="1">
      <alignment horizontal="center" vertical="top"/>
    </xf>
    <xf numFmtId="0" fontId="19" fillId="4" borderId="7" xfId="2" applyFont="1" applyFill="1" applyBorder="1" applyAlignment="1">
      <alignment horizontal="center" vertical="top"/>
    </xf>
    <xf numFmtId="0" fontId="19" fillId="4" borderId="8" xfId="2" applyFont="1" applyFill="1" applyBorder="1" applyAlignment="1">
      <alignment horizontal="center" vertical="top"/>
    </xf>
    <xf numFmtId="0" fontId="19" fillId="4" borderId="9" xfId="2" applyFont="1" applyFill="1" applyBorder="1" applyAlignment="1">
      <alignment horizontal="center" vertical="top"/>
    </xf>
    <xf numFmtId="0" fontId="24" fillId="3" borderId="10" xfId="2" applyFont="1" applyFill="1" applyBorder="1" applyAlignment="1">
      <alignment horizontal="right" vertical="top"/>
    </xf>
    <xf numFmtId="0" fontId="24" fillId="3" borderId="6" xfId="2" applyFont="1" applyFill="1" applyBorder="1" applyAlignment="1">
      <alignment horizontal="right" vertical="top"/>
    </xf>
    <xf numFmtId="169" fontId="18" fillId="5" borderId="11" xfId="2" applyNumberFormat="1" applyFont="1" applyFill="1" applyBorder="1" applyAlignment="1">
      <alignment horizontal="right" vertical="top"/>
    </xf>
    <xf numFmtId="169" fontId="19" fillId="6" borderId="11" xfId="2" applyNumberFormat="1" applyFont="1" applyFill="1" applyBorder="1" applyAlignment="1">
      <alignment horizontal="right" vertical="top"/>
    </xf>
    <xf numFmtId="0" fontId="25" fillId="3" borderId="12" xfId="2" applyFont="1" applyFill="1" applyBorder="1" applyAlignment="1">
      <alignment vertical="center"/>
    </xf>
    <xf numFmtId="0" fontId="19" fillId="6" borderId="6" xfId="2" applyFont="1" applyFill="1" applyBorder="1" applyAlignment="1">
      <alignment horizontal="left" vertical="top"/>
    </xf>
    <xf numFmtId="0" fontId="18" fillId="0" borderId="12" xfId="2" applyFont="1" applyFill="1" applyBorder="1" applyAlignment="1">
      <alignment horizontal="left" vertical="top" wrapText="1"/>
    </xf>
    <xf numFmtId="0" fontId="18" fillId="0" borderId="10" xfId="2" applyFont="1" applyFill="1" applyBorder="1" applyAlignment="1">
      <alignment horizontal="left" vertical="top" wrapText="1"/>
    </xf>
    <xf numFmtId="0" fontId="18" fillId="0" borderId="13" xfId="2" applyFont="1" applyFill="1" applyBorder="1" applyAlignment="1">
      <alignment horizontal="left" vertical="top" wrapText="1"/>
    </xf>
    <xf numFmtId="3" fontId="9" fillId="0" borderId="0" xfId="2" applyNumberFormat="1" applyFont="1"/>
    <xf numFmtId="0" fontId="3" fillId="7" borderId="0" xfId="2" applyFill="1"/>
    <xf numFmtId="0" fontId="9" fillId="7" borderId="0" xfId="2" applyFont="1" applyFill="1"/>
    <xf numFmtId="169" fontId="19" fillId="6" borderId="14" xfId="2" applyNumberFormat="1" applyFont="1" applyFill="1" applyBorder="1" applyAlignment="1">
      <alignment horizontal="right" vertical="top"/>
    </xf>
    <xf numFmtId="3" fontId="19" fillId="6" borderId="15" xfId="2" applyNumberFormat="1" applyFont="1" applyFill="1" applyBorder="1" applyAlignment="1">
      <alignment horizontal="right" vertical="top"/>
    </xf>
    <xf numFmtId="169" fontId="3" fillId="0" borderId="0" xfId="2" applyNumberFormat="1"/>
    <xf numFmtId="3" fontId="9" fillId="7" borderId="16" xfId="2" applyNumberFormat="1" applyFont="1" applyFill="1" applyBorder="1"/>
    <xf numFmtId="0" fontId="19" fillId="0" borderId="17" xfId="2" applyFont="1" applyFill="1" applyBorder="1" applyAlignment="1">
      <alignment horizontal="center" vertical="top"/>
    </xf>
    <xf numFmtId="0" fontId="19" fillId="0" borderId="10" xfId="2" applyFont="1" applyFill="1" applyBorder="1" applyAlignment="1">
      <alignment horizontal="center" vertical="top"/>
    </xf>
    <xf numFmtId="3" fontId="9" fillId="7" borderId="18" xfId="2" applyNumberFormat="1" applyFont="1" applyFill="1" applyBorder="1"/>
    <xf numFmtId="3" fontId="9" fillId="7" borderId="0" xfId="2" applyNumberFormat="1" applyFont="1" applyFill="1" applyBorder="1"/>
    <xf numFmtId="0" fontId="22" fillId="0" borderId="0" xfId="0" applyFont="1" applyAlignment="1">
      <alignment horizontal="justify" wrapText="1"/>
    </xf>
    <xf numFmtId="0" fontId="0" fillId="0" borderId="0" xfId="0" applyAlignment="1">
      <alignment horizontal="justify" wrapText="1"/>
    </xf>
    <xf numFmtId="0" fontId="22" fillId="0" borderId="0" xfId="0" applyFont="1" applyAlignment="1">
      <alignment horizontal="justify"/>
    </xf>
    <xf numFmtId="0" fontId="22" fillId="0" borderId="0" xfId="0" applyFont="1" applyBorder="1" applyAlignment="1">
      <alignment horizontal="justify"/>
    </xf>
    <xf numFmtId="166" fontId="22" fillId="0" borderId="0" xfId="1" applyNumberFormat="1" applyFont="1" applyBorder="1" applyAlignment="1">
      <alignment horizontal="justify"/>
    </xf>
    <xf numFmtId="0" fontId="23" fillId="0" borderId="0" xfId="0" applyFont="1" applyAlignment="1">
      <alignment horizontal="justify"/>
    </xf>
    <xf numFmtId="3" fontId="22" fillId="0" borderId="0" xfId="0" applyNumberFormat="1" applyFont="1" applyBorder="1" applyAlignment="1">
      <alignment horizontal="justify"/>
    </xf>
    <xf numFmtId="0" fontId="12" fillId="0" borderId="0" xfId="0" applyFont="1" applyBorder="1" applyAlignment="1">
      <alignment horizontal="justify"/>
    </xf>
    <xf numFmtId="0" fontId="9" fillId="8" borderId="0" xfId="0" applyFont="1" applyFill="1" applyBorder="1"/>
    <xf numFmtId="0" fontId="9" fillId="8" borderId="0" xfId="0" applyFont="1" applyFill="1"/>
    <xf numFmtId="0" fontId="0" fillId="8" borderId="0" xfId="0" applyFill="1" applyAlignment="1">
      <alignment wrapText="1"/>
    </xf>
    <xf numFmtId="0" fontId="1" fillId="8" borderId="1" xfId="0" applyNumberFormat="1" applyFont="1" applyFill="1" applyBorder="1" applyAlignment="1">
      <alignment horizontal="right"/>
    </xf>
    <xf numFmtId="0" fontId="1" fillId="8" borderId="0" xfId="0" applyFont="1" applyFill="1" applyBorder="1" applyAlignment="1">
      <alignment horizontal="center"/>
    </xf>
    <xf numFmtId="0" fontId="1" fillId="8" borderId="0" xfId="0" applyNumberFormat="1" applyFont="1" applyFill="1" applyBorder="1" applyAlignment="1">
      <alignment horizontal="right"/>
    </xf>
    <xf numFmtId="0" fontId="0" fillId="8" borderId="0" xfId="0" applyFill="1" applyAlignment="1">
      <alignment vertical="top" wrapText="1"/>
    </xf>
    <xf numFmtId="3" fontId="3" fillId="8" borderId="0" xfId="1" applyNumberFormat="1" applyFont="1" applyFill="1" applyAlignment="1"/>
    <xf numFmtId="3" fontId="0" fillId="8" borderId="0" xfId="0" applyNumberFormat="1" applyFill="1" applyAlignment="1"/>
    <xf numFmtId="3" fontId="0" fillId="8" borderId="0" xfId="1" applyNumberFormat="1" applyFont="1" applyFill="1" applyAlignment="1"/>
    <xf numFmtId="3" fontId="3" fillId="8" borderId="0" xfId="1" applyNumberFormat="1" applyFill="1" applyAlignment="1"/>
    <xf numFmtId="3" fontId="5" fillId="8" borderId="0" xfId="1" applyNumberFormat="1" applyFont="1" applyFill="1" applyAlignment="1">
      <alignment horizontal="right"/>
    </xf>
    <xf numFmtId="0" fontId="28" fillId="0" borderId="19" xfId="4" applyFont="1" applyBorder="1" applyAlignment="1">
      <alignment horizontal="center" wrapText="1"/>
    </xf>
    <xf numFmtId="0" fontId="28" fillId="0" borderId="21" xfId="4" applyFont="1" applyBorder="1" applyAlignment="1">
      <alignment horizontal="left" vertical="top" wrapText="1"/>
    </xf>
    <xf numFmtId="170" fontId="28" fillId="0" borderId="21" xfId="4" applyNumberFormat="1" applyFont="1" applyBorder="1" applyAlignment="1">
      <alignment horizontal="right" vertical="top"/>
    </xf>
    <xf numFmtId="0" fontId="28" fillId="0" borderId="0" xfId="4" applyFont="1" applyBorder="1" applyAlignment="1">
      <alignment horizontal="left" vertical="top" wrapText="1"/>
    </xf>
    <xf numFmtId="170" fontId="28" fillId="0" borderId="0" xfId="4" applyNumberFormat="1" applyFont="1" applyBorder="1" applyAlignment="1">
      <alignment horizontal="right" vertical="top"/>
    </xf>
    <xf numFmtId="0" fontId="28" fillId="0" borderId="22" xfId="4" applyFont="1" applyBorder="1" applyAlignment="1">
      <alignment horizontal="left" vertical="top" wrapText="1"/>
    </xf>
    <xf numFmtId="170" fontId="28" fillId="0" borderId="22" xfId="4" applyNumberFormat="1" applyFont="1" applyBorder="1" applyAlignment="1">
      <alignment horizontal="right" vertical="top"/>
    </xf>
    <xf numFmtId="0" fontId="3" fillId="0" borderId="5" xfId="4" applyBorder="1" applyAlignment="1">
      <alignment vertical="center" wrapText="1"/>
    </xf>
    <xf numFmtId="0" fontId="3" fillId="0" borderId="5" xfId="4" applyFont="1" applyBorder="1" applyAlignment="1">
      <alignment vertical="center"/>
    </xf>
    <xf numFmtId="0" fontId="28" fillId="0" borderId="5" xfId="4" applyFont="1" applyBorder="1" applyAlignment="1">
      <alignment horizontal="center" wrapText="1"/>
    </xf>
    <xf numFmtId="0" fontId="28" fillId="0" borderId="23" xfId="4" applyFont="1" applyBorder="1" applyAlignment="1">
      <alignment horizontal="left" vertical="top" wrapText="1"/>
    </xf>
    <xf numFmtId="170" fontId="28" fillId="0" borderId="23" xfId="4" applyNumberFormat="1" applyFont="1" applyBorder="1" applyAlignment="1">
      <alignment horizontal="right" vertical="top"/>
    </xf>
    <xf numFmtId="0" fontId="0" fillId="0" borderId="23" xfId="0" applyBorder="1"/>
    <xf numFmtId="170" fontId="0" fillId="0" borderId="0" xfId="0" applyNumberFormat="1" applyBorder="1"/>
    <xf numFmtId="170" fontId="0" fillId="0" borderId="0" xfId="0" applyNumberFormat="1"/>
    <xf numFmtId="0" fontId="28" fillId="0" borderId="26" xfId="4" applyFont="1" applyBorder="1" applyAlignment="1">
      <alignment horizontal="center" wrapText="1"/>
    </xf>
    <xf numFmtId="0" fontId="28" fillId="0" borderId="27" xfId="4" applyFont="1" applyBorder="1" applyAlignment="1">
      <alignment horizontal="center" wrapText="1"/>
    </xf>
    <xf numFmtId="0" fontId="28" fillId="0" borderId="25" xfId="5" applyFont="1" applyBorder="1" applyAlignment="1">
      <alignment horizontal="center" wrapText="1"/>
    </xf>
    <xf numFmtId="0" fontId="3" fillId="0" borderId="0" xfId="5"/>
    <xf numFmtId="0" fontId="28" fillId="0" borderId="26" xfId="5" applyFont="1" applyBorder="1" applyAlignment="1">
      <alignment horizontal="center" wrapText="1"/>
    </xf>
    <xf numFmtId="0" fontId="28" fillId="0" borderId="27" xfId="5" applyFont="1" applyBorder="1" applyAlignment="1">
      <alignment horizontal="center" wrapText="1"/>
    </xf>
    <xf numFmtId="0" fontId="28" fillId="0" borderId="21" xfId="5" applyFont="1" applyBorder="1" applyAlignment="1">
      <alignment horizontal="left" vertical="top" wrapText="1"/>
    </xf>
    <xf numFmtId="170" fontId="28" fillId="0" borderId="21" xfId="5" applyNumberFormat="1" applyFont="1" applyBorder="1" applyAlignment="1">
      <alignment horizontal="right" vertical="top"/>
    </xf>
    <xf numFmtId="0" fontId="28" fillId="0" borderId="0" xfId="5" applyFont="1" applyBorder="1" applyAlignment="1">
      <alignment horizontal="left" vertical="top" wrapText="1"/>
    </xf>
    <xf numFmtId="170" fontId="28" fillId="0" borderId="0" xfId="5" applyNumberFormat="1" applyFont="1" applyBorder="1" applyAlignment="1">
      <alignment horizontal="right" vertical="top"/>
    </xf>
    <xf numFmtId="0" fontId="28" fillId="0" borderId="22" xfId="5" applyFont="1" applyBorder="1" applyAlignment="1">
      <alignment horizontal="left" vertical="top" wrapText="1"/>
    </xf>
    <xf numFmtId="170" fontId="28" fillId="0" borderId="22" xfId="5" applyNumberFormat="1" applyFont="1" applyBorder="1" applyAlignment="1">
      <alignment horizontal="right" vertical="top"/>
    </xf>
    <xf numFmtId="166" fontId="28" fillId="0" borderId="0" xfId="1" applyNumberFormat="1" applyFont="1" applyBorder="1" applyAlignment="1">
      <alignment horizontal="right" vertical="top"/>
    </xf>
    <xf numFmtId="0" fontId="27" fillId="0" borderId="0" xfId="0" applyFont="1" applyFill="1" applyBorder="1" applyAlignment="1">
      <alignment wrapText="1"/>
    </xf>
    <xf numFmtId="0" fontId="3" fillId="8" borderId="0" xfId="0" applyFont="1" applyFill="1"/>
    <xf numFmtId="0" fontId="1" fillId="0" borderId="0" xfId="0" applyFont="1" applyFill="1"/>
    <xf numFmtId="0" fontId="33" fillId="0" borderId="0" xfId="0" applyFont="1" applyFill="1" applyBorder="1" applyAlignment="1">
      <alignment horizontal="center"/>
    </xf>
    <xf numFmtId="0" fontId="32" fillId="0" borderId="0" xfId="0" applyFont="1" applyFill="1" applyBorder="1"/>
    <xf numFmtId="0" fontId="3" fillId="8" borderId="0" xfId="0" applyFont="1" applyFill="1" applyAlignment="1">
      <alignment horizontal="left"/>
    </xf>
    <xf numFmtId="0" fontId="26" fillId="8" borderId="0" xfId="0" applyFont="1" applyFill="1" applyAlignment="1">
      <alignment horizontal="left"/>
    </xf>
    <xf numFmtId="166" fontId="21" fillId="8" borderId="0" xfId="1" applyNumberFormat="1" applyFont="1" applyFill="1" applyAlignment="1">
      <alignment horizontal="right"/>
    </xf>
    <xf numFmtId="166" fontId="21" fillId="8" borderId="0" xfId="1" applyNumberFormat="1" applyFont="1" applyFill="1" applyBorder="1"/>
    <xf numFmtId="166" fontId="21" fillId="8" borderId="0" xfId="1" applyNumberFormat="1" applyFont="1" applyFill="1"/>
    <xf numFmtId="0" fontId="20" fillId="8" borderId="0" xfId="0" applyFont="1" applyFill="1"/>
    <xf numFmtId="0" fontId="5" fillId="8" borderId="0" xfId="0" applyFont="1" applyFill="1" applyAlignment="1">
      <alignment horizontal="left" vertical="center"/>
    </xf>
    <xf numFmtId="0" fontId="1" fillId="8" borderId="30" xfId="0" applyFont="1" applyFill="1" applyBorder="1" applyAlignment="1">
      <alignment horizontal="center"/>
    </xf>
    <xf numFmtId="0" fontId="3" fillId="8" borderId="29" xfId="0" applyFont="1" applyFill="1" applyBorder="1" applyAlignment="1">
      <alignment horizontal="center"/>
    </xf>
    <xf numFmtId="37" fontId="3" fillId="8" borderId="31" xfId="0" applyNumberFormat="1" applyFont="1" applyFill="1" applyBorder="1" applyAlignment="1">
      <alignment horizontal="right"/>
    </xf>
    <xf numFmtId="0" fontId="4" fillId="8" borderId="0" xfId="0" applyFont="1" applyFill="1" applyAlignment="1">
      <alignment horizontal="left"/>
    </xf>
    <xf numFmtId="0" fontId="1" fillId="8" borderId="1" xfId="0" applyNumberFormat="1" applyFont="1" applyFill="1" applyBorder="1" applyAlignment="1"/>
    <xf numFmtId="3" fontId="1" fillId="8" borderId="0" xfId="1" applyNumberFormat="1" applyFont="1" applyFill="1" applyAlignment="1">
      <alignment horizontal="right"/>
    </xf>
    <xf numFmtId="0" fontId="4" fillId="0" borderId="0" xfId="0" applyFont="1" applyFill="1" applyAlignment="1"/>
    <xf numFmtId="0" fontId="4" fillId="0" borderId="0" xfId="0" applyFont="1" applyFill="1" applyAlignment="1">
      <alignment horizontal="center"/>
    </xf>
    <xf numFmtId="0" fontId="1" fillId="8" borderId="0" xfId="0" applyNumberFormat="1" applyFont="1" applyFill="1" applyBorder="1" applyAlignment="1"/>
    <xf numFmtId="0" fontId="37" fillId="8" borderId="0" xfId="0" applyFont="1" applyFill="1" applyAlignment="1"/>
    <xf numFmtId="0" fontId="37" fillId="8" borderId="0" xfId="0" applyFont="1" applyFill="1" applyAlignment="1">
      <alignment horizontal="center"/>
    </xf>
    <xf numFmtId="0" fontId="38" fillId="8" borderId="0" xfId="0" applyFont="1" applyFill="1"/>
    <xf numFmtId="0" fontId="3" fillId="8" borderId="34" xfId="0" applyFont="1" applyFill="1" applyBorder="1"/>
    <xf numFmtId="0" fontId="3" fillId="8" borderId="17" xfId="0" applyFont="1" applyFill="1" applyBorder="1"/>
    <xf numFmtId="166" fontId="3" fillId="8" borderId="17" xfId="0" applyNumberFormat="1" applyFont="1" applyFill="1" applyBorder="1" applyAlignment="1">
      <alignment horizontal="right"/>
    </xf>
    <xf numFmtId="0" fontId="0" fillId="8" borderId="35" xfId="0" applyFill="1" applyBorder="1"/>
    <xf numFmtId="0" fontId="31" fillId="8" borderId="32" xfId="0" applyFont="1" applyFill="1" applyBorder="1"/>
    <xf numFmtId="0" fontId="32" fillId="8" borderId="32" xfId="0" applyFont="1" applyFill="1" applyBorder="1"/>
    <xf numFmtId="0" fontId="32" fillId="8" borderId="35" xfId="0" applyFont="1" applyFill="1" applyBorder="1"/>
    <xf numFmtId="166" fontId="3" fillId="8" borderId="0" xfId="7" applyNumberFormat="1" applyFont="1" applyFill="1" applyBorder="1" applyAlignment="1">
      <alignment horizontal="right"/>
    </xf>
    <xf numFmtId="169" fontId="0" fillId="8" borderId="0" xfId="0" applyNumberFormat="1" applyFill="1"/>
    <xf numFmtId="0" fontId="0" fillId="8" borderId="2" xfId="0" applyFill="1" applyBorder="1"/>
    <xf numFmtId="0" fontId="0" fillId="8" borderId="0" xfId="0" applyFill="1"/>
    <xf numFmtId="0" fontId="0" fillId="8" borderId="0" xfId="0" applyFill="1" applyBorder="1"/>
    <xf numFmtId="166" fontId="0" fillId="8" borderId="0" xfId="0" applyNumberFormat="1" applyFill="1"/>
    <xf numFmtId="0" fontId="4" fillId="8" borderId="0" xfId="0" applyFont="1" applyFill="1" applyAlignment="1">
      <alignment horizontal="center"/>
    </xf>
    <xf numFmtId="0" fontId="0" fillId="0" borderId="0" xfId="0"/>
    <xf numFmtId="0" fontId="1" fillId="8" borderId="1" xfId="0" applyFont="1" applyFill="1" applyBorder="1" applyAlignment="1">
      <alignment horizontal="center"/>
    </xf>
    <xf numFmtId="0" fontId="1" fillId="8" borderId="1" xfId="0" applyFont="1" applyFill="1" applyBorder="1" applyAlignment="1">
      <alignment horizontal="center"/>
    </xf>
    <xf numFmtId="0" fontId="17" fillId="0" borderId="0" xfId="0" applyFont="1" applyFill="1" applyAlignment="1">
      <alignment horizontal="right"/>
    </xf>
    <xf numFmtId="0" fontId="4" fillId="0" borderId="0" xfId="0" applyFont="1" applyFill="1" applyAlignment="1">
      <alignment horizontal="left"/>
    </xf>
    <xf numFmtId="166" fontId="0" fillId="0" borderId="0" xfId="0" applyNumberFormat="1" applyFill="1"/>
    <xf numFmtId="0" fontId="1" fillId="8" borderId="34" xfId="0" applyFont="1" applyFill="1" applyBorder="1" applyAlignment="1">
      <alignment horizontal="center"/>
    </xf>
    <xf numFmtId="0" fontId="1" fillId="8" borderId="35" xfId="0" applyFont="1" applyFill="1" applyBorder="1" applyAlignment="1">
      <alignment horizontal="center"/>
    </xf>
    <xf numFmtId="0" fontId="0" fillId="8" borderId="34" xfId="0" applyFill="1" applyBorder="1"/>
    <xf numFmtId="0" fontId="1" fillId="8" borderId="17" xfId="0" applyFont="1" applyFill="1" applyBorder="1"/>
    <xf numFmtId="166" fontId="1" fillId="8" borderId="31" xfId="1" applyNumberFormat="1" applyFont="1" applyFill="1" applyBorder="1" applyAlignment="1">
      <alignment horizontal="right"/>
    </xf>
    <xf numFmtId="37" fontId="1" fillId="8" borderId="31" xfId="1" applyNumberFormat="1" applyFont="1" applyFill="1" applyBorder="1" applyAlignment="1">
      <alignment horizontal="right"/>
    </xf>
    <xf numFmtId="37" fontId="1" fillId="8" borderId="17" xfId="1" applyNumberFormat="1" applyFont="1" applyFill="1" applyBorder="1" applyAlignment="1">
      <alignment horizontal="right"/>
    </xf>
    <xf numFmtId="0" fontId="3" fillId="8" borderId="31" xfId="0" applyFont="1" applyFill="1" applyBorder="1" applyAlignment="1">
      <alignment horizontal="right"/>
    </xf>
    <xf numFmtId="0" fontId="3" fillId="8" borderId="17" xfId="0" applyFont="1" applyFill="1" applyBorder="1" applyAlignment="1">
      <alignment horizontal="right"/>
    </xf>
    <xf numFmtId="37" fontId="1" fillId="8" borderId="31" xfId="0" applyNumberFormat="1" applyFont="1" applyFill="1" applyBorder="1" applyAlignment="1">
      <alignment horizontal="right"/>
    </xf>
    <xf numFmtId="37" fontId="1" fillId="8" borderId="17" xfId="0" applyNumberFormat="1" applyFont="1" applyFill="1" applyBorder="1" applyAlignment="1">
      <alignment horizontal="right"/>
    </xf>
    <xf numFmtId="0" fontId="3" fillId="8" borderId="17" xfId="0" applyFont="1" applyFill="1" applyBorder="1" applyAlignment="1">
      <alignment wrapText="1"/>
    </xf>
    <xf numFmtId="0" fontId="3" fillId="8" borderId="17" xfId="0" applyFont="1" applyFill="1" applyBorder="1" applyAlignment="1">
      <alignment horizontal="left" wrapText="1"/>
    </xf>
    <xf numFmtId="37" fontId="3" fillId="8" borderId="0" xfId="0" applyNumberFormat="1" applyFont="1" applyFill="1"/>
    <xf numFmtId="0" fontId="0" fillId="0" borderId="0" xfId="0" applyFill="1" applyAlignment="1">
      <alignment wrapText="1"/>
    </xf>
    <xf numFmtId="0" fontId="4" fillId="0" borderId="0" xfId="0" applyFont="1" applyFill="1" applyAlignment="1">
      <alignment horizontal="center"/>
    </xf>
    <xf numFmtId="0" fontId="3" fillId="0" borderId="0" xfId="0" applyFont="1" applyFill="1"/>
    <xf numFmtId="0" fontId="27" fillId="0" borderId="0" xfId="0" applyFont="1" applyFill="1"/>
    <xf numFmtId="0" fontId="1" fillId="0" borderId="1" xfId="0" applyFont="1" applyFill="1" applyBorder="1" applyAlignment="1">
      <alignment horizontal="right"/>
    </xf>
    <xf numFmtId="166" fontId="2" fillId="0" borderId="0" xfId="1" applyNumberFormat="1" applyFont="1" applyFill="1" applyBorder="1"/>
    <xf numFmtId="0" fontId="1" fillId="0" borderId="0" xfId="0" applyFont="1" applyFill="1" applyBorder="1"/>
    <xf numFmtId="166" fontId="1" fillId="0" borderId="0" xfId="1" applyNumberFormat="1" applyFont="1" applyFill="1" applyBorder="1" applyAlignment="1">
      <alignment horizontal="right"/>
    </xf>
    <xf numFmtId="0" fontId="9" fillId="0" borderId="0" xfId="0" applyFont="1" applyFill="1"/>
    <xf numFmtId="0" fontId="20" fillId="0" borderId="0" xfId="0" applyFont="1" applyFill="1"/>
    <xf numFmtId="0" fontId="3" fillId="0" borderId="0" xfId="0" applyFont="1" applyFill="1" applyAlignment="1"/>
    <xf numFmtId="0" fontId="0" fillId="0" borderId="0" xfId="0" applyFill="1" applyAlignment="1"/>
    <xf numFmtId="0" fontId="3" fillId="0" borderId="0" xfId="0" applyFont="1" applyFill="1" applyAlignment="1">
      <alignment horizontal="left"/>
    </xf>
    <xf numFmtId="166" fontId="2" fillId="0" borderId="0" xfId="1" applyNumberFormat="1" applyFont="1" applyFill="1" applyAlignment="1">
      <alignment horizontal="right"/>
    </xf>
    <xf numFmtId="166" fontId="2" fillId="0" borderId="0" xfId="1" applyNumberFormat="1" applyFont="1" applyFill="1"/>
    <xf numFmtId="0" fontId="4" fillId="0" borderId="0" xfId="0" applyFont="1" applyFill="1" applyBorder="1" applyAlignment="1"/>
    <xf numFmtId="166" fontId="1" fillId="0" borderId="0" xfId="1" applyNumberFormat="1" applyFont="1" applyFill="1"/>
    <xf numFmtId="0" fontId="0" fillId="0" borderId="2" xfId="0" applyFill="1" applyBorder="1"/>
    <xf numFmtId="3" fontId="0" fillId="0" borderId="0" xfId="0" applyNumberFormat="1" applyFill="1"/>
    <xf numFmtId="0" fontId="0" fillId="0" borderId="0" xfId="0" applyFill="1" applyBorder="1" applyAlignment="1">
      <alignment horizontal="centerContinuous"/>
    </xf>
    <xf numFmtId="164" fontId="0" fillId="0" borderId="0" xfId="0" applyNumberFormat="1" applyFill="1" applyAlignment="1">
      <alignment horizontal="centerContinuous"/>
    </xf>
    <xf numFmtId="164" fontId="0" fillId="0" borderId="0" xfId="0" applyNumberFormat="1" applyFill="1" applyAlignment="1"/>
    <xf numFmtId="0" fontId="0" fillId="0" borderId="0" xfId="0" applyFill="1" applyAlignment="1">
      <alignment horizontal="left"/>
    </xf>
    <xf numFmtId="0" fontId="7" fillId="0" borderId="0" xfId="0" applyFont="1" applyFill="1" applyAlignment="1">
      <alignment horizontal="left"/>
    </xf>
    <xf numFmtId="0" fontId="0" fillId="0" borderId="0" xfId="0" applyFill="1" applyAlignment="1">
      <alignment horizontal="centerContinuous"/>
    </xf>
    <xf numFmtId="0" fontId="0" fillId="0" borderId="0" xfId="0" applyFill="1" applyBorder="1" applyAlignment="1">
      <alignment horizontal="center" vertical="center" wrapText="1"/>
    </xf>
    <xf numFmtId="0" fontId="1" fillId="0" borderId="0" xfId="0" applyFont="1" applyFill="1" applyAlignment="1">
      <alignment horizontal="center"/>
    </xf>
    <xf numFmtId="0" fontId="2" fillId="0" borderId="0" xfId="0" applyFont="1" applyFill="1" applyAlignment="1">
      <alignment horizontal="left"/>
    </xf>
    <xf numFmtId="166" fontId="14" fillId="0" borderId="0" xfId="1" applyNumberFormat="1" applyFont="1" applyFill="1" applyAlignment="1">
      <alignment horizontal="right"/>
    </xf>
    <xf numFmtId="0" fontId="2" fillId="0" borderId="0" xfId="0" applyFont="1" applyFill="1" applyBorder="1" applyAlignment="1">
      <alignment horizontal="left"/>
    </xf>
    <xf numFmtId="0" fontId="0" fillId="0" borderId="0" xfId="0" applyFill="1" applyBorder="1" applyAlignment="1">
      <alignment horizontal="left"/>
    </xf>
    <xf numFmtId="0" fontId="3" fillId="0" borderId="2" xfId="0" applyFont="1" applyFill="1" applyBorder="1"/>
    <xf numFmtId="0" fontId="14" fillId="0" borderId="0" xfId="0" applyFont="1" applyFill="1"/>
    <xf numFmtId="166" fontId="14" fillId="0" borderId="0" xfId="1" applyNumberFormat="1" applyFont="1" applyFill="1" applyBorder="1"/>
    <xf numFmtId="166" fontId="14" fillId="0" borderId="0" xfId="1" applyNumberFormat="1" applyFont="1" applyFill="1"/>
    <xf numFmtId="168" fontId="14" fillId="0" borderId="0" xfId="0" applyNumberFormat="1" applyFont="1" applyFill="1" applyBorder="1"/>
    <xf numFmtId="0" fontId="0" fillId="0" borderId="0" xfId="0" applyFill="1" applyAlignment="1">
      <alignment horizontal="center" vertical="center"/>
    </xf>
    <xf numFmtId="0" fontId="1" fillId="0" borderId="0" xfId="0" applyFont="1" applyFill="1" applyAlignment="1">
      <alignment horizontal="left"/>
    </xf>
    <xf numFmtId="0" fontId="10" fillId="0" borderId="0" xfId="0" applyFont="1" applyFill="1"/>
    <xf numFmtId="0" fontId="13" fillId="0" borderId="0" xfId="0" applyFont="1" applyFill="1"/>
    <xf numFmtId="0" fontId="13" fillId="0" borderId="0" xfId="0" applyFont="1" applyFill="1" applyBorder="1"/>
    <xf numFmtId="0" fontId="2" fillId="0" borderId="0" xfId="0" applyFont="1" applyFill="1"/>
    <xf numFmtId="166" fontId="2" fillId="0" borderId="0" xfId="0" applyNumberFormat="1" applyFont="1" applyFill="1"/>
    <xf numFmtId="166" fontId="1" fillId="0" borderId="0" xfId="0" applyNumberFormat="1" applyFont="1" applyFill="1"/>
    <xf numFmtId="0" fontId="10" fillId="0" borderId="0" xfId="0" applyFont="1" applyFill="1" applyBorder="1"/>
    <xf numFmtId="0" fontId="5" fillId="0" borderId="0" xfId="0" applyFont="1" applyFill="1" applyAlignment="1">
      <alignment horizontal="center"/>
    </xf>
    <xf numFmtId="166" fontId="21" fillId="0" borderId="0" xfId="1" applyNumberFormat="1" applyFont="1" applyFill="1" applyAlignment="1">
      <alignment horizontal="right"/>
    </xf>
    <xf numFmtId="166" fontId="21" fillId="0" borderId="0" xfId="1" applyNumberFormat="1" applyFont="1" applyFill="1" applyBorder="1"/>
    <xf numFmtId="165" fontId="2" fillId="0" borderId="0" xfId="0" applyNumberFormat="1" applyFont="1" applyFill="1"/>
    <xf numFmtId="0" fontId="1" fillId="0" borderId="1" xfId="0" applyFont="1" applyFill="1" applyBorder="1" applyAlignment="1">
      <alignment horizontal="center"/>
    </xf>
    <xf numFmtId="0" fontId="1" fillId="0" borderId="1" xfId="0" applyNumberFormat="1" applyFont="1" applyFill="1" applyBorder="1" applyAlignment="1">
      <alignment horizontal="right"/>
    </xf>
    <xf numFmtId="0" fontId="9" fillId="0" borderId="1" xfId="0" applyFont="1" applyFill="1" applyBorder="1"/>
    <xf numFmtId="0" fontId="1" fillId="0" borderId="0" xfId="0" applyFont="1" applyFill="1" applyBorder="1" applyAlignment="1">
      <alignment horizontal="center"/>
    </xf>
    <xf numFmtId="0" fontId="1" fillId="0" borderId="0" xfId="0" applyNumberFormat="1" applyFont="1" applyFill="1" applyBorder="1" applyAlignment="1">
      <alignment horizontal="right"/>
    </xf>
    <xf numFmtId="0" fontId="9" fillId="0" borderId="0" xfId="0" applyFont="1" applyFill="1" applyBorder="1"/>
    <xf numFmtId="3" fontId="1" fillId="0" borderId="0" xfId="1" applyNumberFormat="1" applyFont="1" applyFill="1" applyAlignment="1"/>
    <xf numFmtId="0" fontId="0" fillId="0" borderId="0" xfId="0" applyFill="1" applyAlignment="1">
      <alignment vertical="top" wrapText="1"/>
    </xf>
    <xf numFmtId="3" fontId="3" fillId="0" borderId="0" xfId="1" applyNumberFormat="1" applyFont="1" applyFill="1" applyAlignment="1"/>
    <xf numFmtId="3" fontId="0" fillId="0" borderId="0" xfId="0" applyNumberFormat="1" applyFill="1" applyAlignment="1"/>
    <xf numFmtId="3" fontId="0" fillId="0" borderId="0" xfId="1" applyNumberFormat="1" applyFont="1" applyFill="1" applyAlignment="1"/>
    <xf numFmtId="3" fontId="5" fillId="0" borderId="0" xfId="1" applyNumberFormat="1" applyFont="1" applyFill="1" applyAlignment="1">
      <alignment horizontal="right"/>
    </xf>
    <xf numFmtId="0" fontId="5" fillId="0" borderId="0" xfId="0" applyFont="1" applyFill="1" applyAlignment="1">
      <alignment horizontal="left" vertical="center"/>
    </xf>
    <xf numFmtId="0" fontId="9" fillId="0" borderId="0" xfId="0" applyFont="1" applyFill="1" applyAlignment="1">
      <alignment horizontal="right"/>
    </xf>
    <xf numFmtId="0" fontId="9" fillId="0" borderId="2" xfId="0" applyFont="1" applyFill="1" applyBorder="1" applyAlignment="1"/>
    <xf numFmtId="0" fontId="9" fillId="0" borderId="2" xfId="0" applyFont="1" applyFill="1" applyBorder="1" applyAlignment="1">
      <alignment horizontal="right"/>
    </xf>
    <xf numFmtId="0" fontId="1" fillId="0" borderId="30" xfId="0" applyFont="1" applyFill="1" applyBorder="1" applyAlignment="1">
      <alignment horizontal="center"/>
    </xf>
    <xf numFmtId="0" fontId="3" fillId="0" borderId="29" xfId="0" applyFont="1" applyFill="1" applyBorder="1" applyAlignment="1">
      <alignment horizontal="center"/>
    </xf>
    <xf numFmtId="0" fontId="3" fillId="0" borderId="34" xfId="0" applyFont="1" applyFill="1" applyBorder="1"/>
    <xf numFmtId="0" fontId="3" fillId="0" borderId="17" xfId="0" applyFont="1" applyFill="1" applyBorder="1"/>
    <xf numFmtId="37" fontId="3" fillId="0" borderId="31" xfId="0" applyNumberFormat="1" applyFont="1" applyFill="1" applyBorder="1" applyAlignment="1">
      <alignment horizontal="right"/>
    </xf>
    <xf numFmtId="166" fontId="3" fillId="0" borderId="17" xfId="0" applyNumberFormat="1" applyFont="1" applyFill="1" applyBorder="1" applyAlignment="1">
      <alignment horizontal="right"/>
    </xf>
    <xf numFmtId="0" fontId="0" fillId="0" borderId="35" xfId="0" applyFill="1" applyBorder="1"/>
    <xf numFmtId="0" fontId="31" fillId="0" borderId="32" xfId="0" applyFont="1" applyFill="1" applyBorder="1"/>
    <xf numFmtId="0" fontId="32" fillId="0" borderId="32" xfId="0" applyFont="1" applyFill="1" applyBorder="1"/>
    <xf numFmtId="0" fontId="32" fillId="0" borderId="35" xfId="0" applyFont="1" applyFill="1" applyBorder="1"/>
    <xf numFmtId="0" fontId="15" fillId="0" borderId="0" xfId="0" applyFont="1" applyFill="1"/>
    <xf numFmtId="1" fontId="3" fillId="0" borderId="0" xfId="0" applyNumberFormat="1" applyFont="1" applyFill="1"/>
    <xf numFmtId="1" fontId="2" fillId="0" borderId="0" xfId="0" applyNumberFormat="1" applyFont="1" applyFill="1"/>
    <xf numFmtId="43" fontId="2" fillId="0" borderId="0" xfId="0" applyNumberFormat="1" applyFont="1" applyFill="1"/>
    <xf numFmtId="0" fontId="0" fillId="0" borderId="0" xfId="0" applyFill="1"/>
    <xf numFmtId="0" fontId="17" fillId="0" borderId="0" xfId="0" applyFont="1" applyFill="1" applyAlignment="1">
      <alignment horizontal="right"/>
    </xf>
    <xf numFmtId="0" fontId="1" fillId="0" borderId="3" xfId="0" applyFont="1" applyFill="1" applyBorder="1" applyAlignment="1">
      <alignment horizontal="center"/>
    </xf>
    <xf numFmtId="0" fontId="1" fillId="0" borderId="1" xfId="0" applyFont="1" applyFill="1" applyBorder="1" applyAlignment="1">
      <alignment horizontal="center"/>
    </xf>
    <xf numFmtId="0" fontId="4" fillId="0" borderId="0" xfId="0" applyFont="1" applyFill="1" applyAlignment="1">
      <alignment horizontal="right"/>
    </xf>
    <xf numFmtId="0" fontId="0" fillId="0" borderId="2" xfId="0" applyFill="1" applyBorder="1" applyAlignment="1">
      <alignment horizontal="center"/>
    </xf>
    <xf numFmtId="0" fontId="1" fillId="0" borderId="0" xfId="0" applyFont="1" applyFill="1" applyBorder="1" applyAlignment="1">
      <alignment horizontal="right"/>
    </xf>
    <xf numFmtId="37" fontId="1" fillId="0" borderId="0" xfId="1" applyNumberFormat="1" applyFont="1" applyFill="1" applyBorder="1" applyAlignment="1">
      <alignment horizontal="center"/>
    </xf>
    <xf numFmtId="0" fontId="3" fillId="0" borderId="0" xfId="0" applyFont="1" applyFill="1" applyBorder="1" applyAlignment="1">
      <alignment horizontal="center"/>
    </xf>
    <xf numFmtId="37" fontId="0" fillId="0" borderId="0" xfId="0" applyNumberFormat="1" applyFill="1" applyAlignment="1">
      <alignment horizontal="center"/>
    </xf>
    <xf numFmtId="0" fontId="3" fillId="0" borderId="30" xfId="0" applyFont="1" applyFill="1" applyBorder="1" applyAlignment="1">
      <alignment horizontal="center"/>
    </xf>
    <xf numFmtId="37" fontId="3" fillId="0" borderId="30" xfId="0" applyNumberFormat="1" applyFont="1" applyFill="1" applyBorder="1" applyAlignment="1">
      <alignment horizontal="center"/>
    </xf>
    <xf numFmtId="0" fontId="3" fillId="0" borderId="3" xfId="0" applyFont="1" applyFill="1" applyBorder="1" applyAlignment="1">
      <alignment horizontal="center"/>
    </xf>
    <xf numFmtId="37" fontId="0" fillId="0" borderId="0" xfId="0" applyNumberFormat="1" applyFill="1"/>
    <xf numFmtId="166" fontId="5" fillId="0" borderId="30" xfId="1" applyNumberFormat="1" applyFont="1" applyFill="1" applyBorder="1" applyAlignment="1">
      <alignment horizontal="center"/>
    </xf>
    <xf numFmtId="166" fontId="5" fillId="0" borderId="3" xfId="1" applyNumberFormat="1" applyFont="1" applyFill="1" applyBorder="1" applyAlignment="1">
      <alignment horizontal="center"/>
    </xf>
    <xf numFmtId="0" fontId="3" fillId="0" borderId="0" xfId="0" applyFont="1" applyFill="1" applyAlignment="1">
      <alignment wrapText="1"/>
    </xf>
    <xf numFmtId="37" fontId="3" fillId="0" borderId="0" xfId="0" applyNumberFormat="1" applyFont="1" applyFill="1" applyBorder="1" applyAlignment="1">
      <alignment horizontal="center"/>
    </xf>
    <xf numFmtId="37" fontId="1" fillId="0" borderId="0" xfId="0" applyNumberFormat="1" applyFont="1" applyFill="1" applyBorder="1" applyAlignment="1">
      <alignment horizontal="center"/>
    </xf>
    <xf numFmtId="37" fontId="3" fillId="0" borderId="30" xfId="1" applyNumberFormat="1" applyFont="1" applyFill="1" applyBorder="1" applyAlignment="1">
      <alignment horizontal="center"/>
    </xf>
    <xf numFmtId="37" fontId="1" fillId="0" borderId="0" xfId="0" applyNumberFormat="1" applyFont="1" applyFill="1"/>
    <xf numFmtId="0" fontId="5" fillId="0" borderId="0" xfId="0" applyFont="1" applyFill="1"/>
    <xf numFmtId="0" fontId="5" fillId="0" borderId="0" xfId="0" applyFont="1" applyFill="1" applyAlignment="1">
      <alignment horizontal="right"/>
    </xf>
    <xf numFmtId="0" fontId="3" fillId="0" borderId="0" xfId="0" applyFont="1" applyFill="1" applyAlignment="1">
      <alignment horizontal="center"/>
    </xf>
    <xf numFmtId="0" fontId="4" fillId="0" borderId="0" xfId="0" applyFont="1" applyFill="1"/>
    <xf numFmtId="0" fontId="1" fillId="0" borderId="5" xfId="0" applyFont="1" applyFill="1" applyBorder="1" applyAlignment="1">
      <alignment horizontal="center"/>
    </xf>
    <xf numFmtId="0" fontId="0" fillId="0" borderId="5" xfId="0" applyFill="1" applyBorder="1"/>
    <xf numFmtId="0" fontId="1" fillId="0" borderId="29" xfId="0" applyFont="1" applyFill="1" applyBorder="1" applyAlignment="1">
      <alignment horizontal="center"/>
    </xf>
    <xf numFmtId="37" fontId="1" fillId="0" borderId="31" xfId="1" applyNumberFormat="1" applyFont="1" applyFill="1" applyBorder="1"/>
    <xf numFmtId="37" fontId="1" fillId="0" borderId="17" xfId="1" applyNumberFormat="1" applyFont="1" applyFill="1" applyBorder="1"/>
    <xf numFmtId="166" fontId="1" fillId="0" borderId="31" xfId="1" applyNumberFormat="1" applyFont="1" applyFill="1" applyBorder="1"/>
    <xf numFmtId="0" fontId="3" fillId="0" borderId="31" xfId="0" applyFont="1" applyFill="1" applyBorder="1"/>
    <xf numFmtId="37" fontId="1" fillId="0" borderId="31" xfId="0" applyNumberFormat="1" applyFont="1" applyFill="1" applyBorder="1"/>
    <xf numFmtId="37" fontId="1" fillId="0" borderId="17" xfId="0" applyNumberFormat="1" applyFont="1" applyFill="1" applyBorder="1"/>
    <xf numFmtId="37" fontId="3" fillId="0" borderId="31" xfId="0" applyNumberFormat="1" applyFont="1" applyFill="1" applyBorder="1"/>
    <xf numFmtId="166" fontId="3" fillId="0" borderId="31" xfId="1" applyNumberFormat="1" applyFont="1" applyFill="1" applyBorder="1"/>
    <xf numFmtId="166" fontId="3" fillId="0" borderId="17" xfId="0" applyNumberFormat="1" applyFont="1" applyFill="1" applyBorder="1"/>
    <xf numFmtId="0" fontId="3" fillId="0" borderId="0" xfId="0" applyFont="1" applyFill="1" applyAlignment="1">
      <alignment horizontal="left" wrapText="1"/>
    </xf>
    <xf numFmtId="37" fontId="3" fillId="0" borderId="31" xfId="1" applyNumberFormat="1" applyFont="1" applyFill="1" applyBorder="1"/>
    <xf numFmtId="37" fontId="3" fillId="0" borderId="17" xfId="1" applyNumberFormat="1" applyFont="1" applyFill="1" applyBorder="1"/>
    <xf numFmtId="0" fontId="2" fillId="0" borderId="0" xfId="0" applyFont="1" applyFill="1" applyAlignment="1">
      <alignment horizontal="left" wrapText="1" indent="1"/>
    </xf>
    <xf numFmtId="37" fontId="2" fillId="0" borderId="31" xfId="0" applyNumberFormat="1" applyFont="1" applyFill="1" applyBorder="1"/>
    <xf numFmtId="166" fontId="2" fillId="0" borderId="17" xfId="0" applyNumberFormat="1" applyFont="1" applyFill="1" applyBorder="1"/>
    <xf numFmtId="37" fontId="3" fillId="0" borderId="17" xfId="0" applyNumberFormat="1" applyFont="1" applyFill="1" applyBorder="1"/>
    <xf numFmtId="37" fontId="5" fillId="0" borderId="31" xfId="1" applyNumberFormat="1" applyFont="1" applyFill="1" applyBorder="1" applyAlignment="1">
      <alignment horizontal="right"/>
    </xf>
    <xf numFmtId="166" fontId="1" fillId="0" borderId="17" xfId="0" applyNumberFormat="1" applyFont="1" applyFill="1" applyBorder="1"/>
    <xf numFmtId="166" fontId="3" fillId="0" borderId="31" xfId="1" applyNumberFormat="1" applyFont="1" applyFill="1" applyBorder="1" applyAlignment="1">
      <alignment horizontal="right"/>
    </xf>
    <xf numFmtId="0" fontId="0" fillId="0" borderId="32" xfId="0" applyFill="1" applyBorder="1"/>
    <xf numFmtId="0" fontId="1" fillId="0" borderId="32" xfId="0" applyFont="1" applyFill="1" applyBorder="1"/>
    <xf numFmtId="0" fontId="31" fillId="0" borderId="0" xfId="0" applyFont="1" applyFill="1" applyBorder="1"/>
    <xf numFmtId="0" fontId="4" fillId="0" borderId="0" xfId="0" applyFont="1" applyFill="1" applyAlignment="1">
      <alignment horizontal="left"/>
    </xf>
    <xf numFmtId="166" fontId="0" fillId="0" borderId="0" xfId="0" applyNumberFormat="1" applyFill="1"/>
    <xf numFmtId="37" fontId="3" fillId="0" borderId="31" xfId="0" applyNumberFormat="1" applyFont="1" applyFill="1" applyBorder="1" applyAlignment="1">
      <alignment horizontal="right"/>
    </xf>
    <xf numFmtId="0" fontId="0" fillId="0" borderId="0" xfId="0" applyFill="1" applyBorder="1"/>
    <xf numFmtId="0" fontId="4" fillId="0" borderId="0" xfId="0" applyFont="1" applyFill="1" applyBorder="1"/>
    <xf numFmtId="0" fontId="1" fillId="0" borderId="0" xfId="0" applyFont="1" applyFill="1"/>
    <xf numFmtId="0" fontId="0" fillId="0" borderId="0" xfId="0" applyFill="1" applyAlignment="1">
      <alignment wrapText="1"/>
    </xf>
    <xf numFmtId="0" fontId="4" fillId="0" borderId="0" xfId="0" applyFont="1" applyFill="1" applyAlignment="1">
      <alignment horizontal="center"/>
    </xf>
    <xf numFmtId="0" fontId="17" fillId="0" borderId="0" xfId="0" applyFont="1" applyFill="1" applyAlignment="1">
      <alignment horizontal="right" wrapText="1"/>
    </xf>
    <xf numFmtId="0" fontId="0" fillId="0" borderId="0" xfId="0" applyFill="1"/>
    <xf numFmtId="0" fontId="7" fillId="0" borderId="0" xfId="0" applyFont="1" applyFill="1" applyBorder="1" applyAlignment="1">
      <alignment horizontal="center"/>
    </xf>
    <xf numFmtId="0" fontId="17" fillId="0" borderId="0" xfId="0" applyFont="1" applyFill="1" applyAlignment="1">
      <alignment horizontal="right"/>
    </xf>
    <xf numFmtId="164" fontId="0" fillId="0" borderId="0" xfId="0" applyNumberFormat="1" applyFill="1" applyAlignment="1">
      <alignment horizontal="center"/>
    </xf>
    <xf numFmtId="0" fontId="0" fillId="0" borderId="0" xfId="0" applyFill="1" applyAlignment="1">
      <alignment horizontal="center"/>
    </xf>
    <xf numFmtId="0" fontId="1" fillId="0" borderId="1" xfId="0" applyFont="1" applyFill="1" applyBorder="1" applyAlignment="1">
      <alignment horizontal="center"/>
    </xf>
    <xf numFmtId="0" fontId="4" fillId="0" borderId="0" xfId="0" applyFont="1" applyFill="1" applyBorder="1" applyAlignment="1">
      <alignment horizontal="center" vertical="center"/>
    </xf>
    <xf numFmtId="0" fontId="1" fillId="0" borderId="1" xfId="0" applyFont="1" applyFill="1" applyBorder="1"/>
    <xf numFmtId="0" fontId="3" fillId="0" borderId="0" xfId="0" applyFont="1" applyFill="1" applyBorder="1"/>
    <xf numFmtId="0" fontId="1" fillId="0" borderId="0" xfId="0" applyFont="1" applyFill="1" applyBorder="1" applyAlignment="1">
      <alignment horizontal="left" indent="1"/>
    </xf>
    <xf numFmtId="166" fontId="1" fillId="0" borderId="0" xfId="1" applyNumberFormat="1" applyFont="1" applyFill="1" applyBorder="1"/>
    <xf numFmtId="0" fontId="2" fillId="0" borderId="0" xfId="0" applyFont="1" applyFill="1" applyBorder="1" applyAlignment="1">
      <alignment horizontal="left" indent="1"/>
    </xf>
    <xf numFmtId="166" fontId="0" fillId="0" borderId="0" xfId="0" applyNumberFormat="1" applyFill="1" applyBorder="1"/>
    <xf numFmtId="166" fontId="0" fillId="0" borderId="0" xfId="1" applyNumberFormat="1" applyFont="1" applyFill="1" applyBorder="1"/>
    <xf numFmtId="166" fontId="3" fillId="0" borderId="0" xfId="1" applyNumberFormat="1" applyFont="1" applyFill="1" applyBorder="1"/>
    <xf numFmtId="166" fontId="3" fillId="0" borderId="0" xfId="1" applyNumberFormat="1" applyFont="1" applyFill="1" applyBorder="1" applyAlignment="1">
      <alignment horizontal="right"/>
    </xf>
    <xf numFmtId="165" fontId="1" fillId="0" borderId="0" xfId="1" applyNumberFormat="1" applyFont="1" applyFill="1" applyBorder="1"/>
    <xf numFmtId="165" fontId="2" fillId="0" borderId="0" xfId="1" applyNumberFormat="1" applyFont="1" applyFill="1" applyBorder="1"/>
    <xf numFmtId="165" fontId="1" fillId="0" borderId="0" xfId="1" applyNumberFormat="1" applyFont="1" applyFill="1" applyBorder="1" applyAlignment="1">
      <alignment horizontal="right"/>
    </xf>
    <xf numFmtId="0" fontId="1" fillId="0" borderId="2" xfId="0" applyFont="1" applyFill="1" applyBorder="1"/>
    <xf numFmtId="166" fontId="1" fillId="0" borderId="2" xfId="1" applyNumberFormat="1" applyFont="1" applyFill="1" applyBorder="1" applyAlignment="1">
      <alignment horizontal="right"/>
    </xf>
    <xf numFmtId="0" fontId="3" fillId="0" borderId="1" xfId="0" applyFont="1" applyFill="1" applyBorder="1"/>
    <xf numFmtId="166" fontId="1" fillId="0" borderId="0" xfId="1" applyNumberFormat="1" applyFont="1" applyFill="1" applyAlignment="1">
      <alignment horizontal="right"/>
    </xf>
    <xf numFmtId="0" fontId="1" fillId="0" borderId="0" xfId="0" applyFont="1" applyFill="1" applyAlignment="1">
      <alignment horizontal="left" indent="1"/>
    </xf>
    <xf numFmtId="0" fontId="2" fillId="0" borderId="0" xfId="0" applyFont="1" applyFill="1" applyAlignment="1">
      <alignment horizontal="left" indent="1"/>
    </xf>
    <xf numFmtId="166" fontId="3" fillId="0" borderId="0" xfId="1" applyNumberFormat="1" applyFont="1" applyFill="1"/>
    <xf numFmtId="49" fontId="1" fillId="0" borderId="0" xfId="1" applyNumberFormat="1" applyFont="1" applyFill="1" applyAlignment="1">
      <alignment horizontal="left"/>
    </xf>
    <xf numFmtId="0" fontId="3" fillId="0" borderId="0" xfId="0" applyFont="1" applyFill="1" applyAlignment="1">
      <alignment horizontal="left" indent="1"/>
    </xf>
    <xf numFmtId="165" fontId="13" fillId="0" borderId="0" xfId="1" applyNumberFormat="1" applyFont="1" applyFill="1" applyBorder="1"/>
    <xf numFmtId="165" fontId="0" fillId="0" borderId="0" xfId="1" applyNumberFormat="1" applyFont="1" applyFill="1"/>
    <xf numFmtId="0" fontId="3" fillId="0" borderId="28" xfId="0" applyFont="1" applyFill="1" applyBorder="1" applyAlignment="1">
      <alignment horizontal="left" indent="1"/>
    </xf>
    <xf numFmtId="0" fontId="0" fillId="0" borderId="28" xfId="0" applyFill="1" applyBorder="1"/>
    <xf numFmtId="0" fontId="3" fillId="0" borderId="0" xfId="0" applyFont="1" applyFill="1" applyBorder="1" applyAlignment="1">
      <alignment horizontal="left" inden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0" fillId="0" borderId="5" xfId="0" applyFill="1" applyBorder="1" applyAlignment="1">
      <alignment horizontal="center"/>
    </xf>
    <xf numFmtId="0" fontId="0" fillId="0" borderId="5" xfId="0" applyFill="1" applyBorder="1" applyAlignment="1">
      <alignment horizontal="left"/>
    </xf>
    <xf numFmtId="166" fontId="14" fillId="0" borderId="5" xfId="1" applyNumberFormat="1" applyFont="1" applyFill="1" applyBorder="1" applyAlignment="1">
      <alignment horizontal="right"/>
    </xf>
    <xf numFmtId="166" fontId="10" fillId="0" borderId="5" xfId="1" applyNumberFormat="1" applyFont="1" applyFill="1" applyBorder="1"/>
    <xf numFmtId="166" fontId="3" fillId="0" borderId="5" xfId="1" applyNumberFormat="1" applyFill="1" applyBorder="1"/>
    <xf numFmtId="168" fontId="10" fillId="0" borderId="5" xfId="0" applyNumberFormat="1" applyFont="1" applyFill="1" applyBorder="1"/>
    <xf numFmtId="0" fontId="9" fillId="0" borderId="0" xfId="0" applyFont="1" applyFill="1" applyBorder="1" applyAlignment="1">
      <alignment horizontal="center"/>
    </xf>
    <xf numFmtId="0" fontId="9" fillId="0" borderId="0" xfId="0" applyFont="1" applyFill="1" applyBorder="1" applyAlignment="1">
      <alignment horizontal="left"/>
    </xf>
    <xf numFmtId="166" fontId="9" fillId="0" borderId="0" xfId="1" applyNumberFormat="1" applyFont="1" applyFill="1" applyBorder="1" applyAlignment="1">
      <alignment horizontal="right"/>
    </xf>
    <xf numFmtId="168" fontId="9" fillId="0" borderId="0" xfId="0" applyNumberFormat="1" applyFont="1" applyFill="1" applyBorder="1"/>
    <xf numFmtId="166" fontId="3" fillId="0" borderId="0" xfId="1" applyNumberFormat="1" applyFill="1" applyBorder="1"/>
    <xf numFmtId="0" fontId="6" fillId="0" borderId="0" xfId="0" applyFont="1" applyFill="1" applyBorder="1" applyAlignment="1">
      <alignment horizontal="center"/>
    </xf>
    <xf numFmtId="168" fontId="3" fillId="0" borderId="0" xfId="0" applyNumberFormat="1" applyFont="1" applyFill="1" applyBorder="1"/>
    <xf numFmtId="166" fontId="3" fillId="0" borderId="2" xfId="1" applyNumberFormat="1" applyFont="1" applyFill="1" applyBorder="1"/>
    <xf numFmtId="166" fontId="3" fillId="0" borderId="2" xfId="1" applyNumberFormat="1" applyFill="1" applyBorder="1"/>
    <xf numFmtId="168" fontId="10" fillId="0" borderId="2" xfId="0" applyNumberFormat="1" applyFont="1" applyFill="1" applyBorder="1"/>
    <xf numFmtId="0" fontId="29" fillId="0" borderId="1" xfId="0" applyFont="1" applyFill="1" applyBorder="1" applyAlignment="1">
      <alignment horizontal="center" vertical="center" wrapText="1"/>
    </xf>
    <xf numFmtId="0" fontId="29" fillId="0" borderId="1" xfId="0" applyFont="1" applyFill="1" applyBorder="1" applyAlignment="1">
      <alignment horizontal="right" vertical="center" wrapText="1"/>
    </xf>
    <xf numFmtId="166" fontId="3" fillId="0" borderId="0" xfId="1" applyNumberFormat="1" applyFont="1" applyFill="1" applyAlignment="1">
      <alignment horizontal="center" vertical="center"/>
    </xf>
    <xf numFmtId="0" fontId="30" fillId="0" borderId="0" xfId="0" applyFont="1" applyFill="1" applyAlignment="1">
      <alignment horizontal="left"/>
    </xf>
    <xf numFmtId="166" fontId="19" fillId="0" borderId="0" xfId="1" applyNumberFormat="1" applyFont="1" applyFill="1" applyBorder="1" applyAlignment="1">
      <alignment horizontal="right" vertical="top"/>
    </xf>
    <xf numFmtId="166" fontId="18" fillId="0" borderId="0" xfId="1" applyNumberFormat="1" applyFont="1" applyFill="1" applyBorder="1" applyAlignment="1">
      <alignment horizontal="right" vertical="top"/>
    </xf>
    <xf numFmtId="0" fontId="30" fillId="0" borderId="0" xfId="0" applyFont="1" applyFill="1" applyBorder="1" applyAlignment="1">
      <alignment horizontal="left"/>
    </xf>
    <xf numFmtId="0" fontId="30" fillId="0" borderId="2" xfId="0" applyFont="1" applyFill="1" applyBorder="1" applyAlignment="1">
      <alignment horizontal="left"/>
    </xf>
    <xf numFmtId="166" fontId="0" fillId="0" borderId="2" xfId="0" applyNumberFormat="1" applyFill="1" applyBorder="1"/>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66" fontId="9" fillId="0" borderId="0" xfId="1" applyNumberFormat="1" applyFont="1" applyFill="1"/>
    <xf numFmtId="166" fontId="3" fillId="0" borderId="0" xfId="8" applyNumberFormat="1" applyFont="1" applyFill="1" applyBorder="1" applyAlignment="1">
      <alignment horizontal="right"/>
    </xf>
    <xf numFmtId="166" fontId="3" fillId="0" borderId="0" xfId="8" applyNumberFormat="1" applyFont="1" applyFill="1"/>
    <xf numFmtId="166" fontId="3" fillId="0" borderId="0" xfId="0" applyNumberFormat="1" applyFont="1" applyFill="1"/>
    <xf numFmtId="166" fontId="3" fillId="0" borderId="0" xfId="2" applyNumberFormat="1" applyFont="1" applyFill="1"/>
    <xf numFmtId="0" fontId="1" fillId="0" borderId="0" xfId="0" applyFont="1" applyFill="1" applyAlignment="1">
      <alignment horizontal="left" vertical="top"/>
    </xf>
    <xf numFmtId="165" fontId="14" fillId="0" borderId="0" xfId="0" applyNumberFormat="1" applyFont="1" applyFill="1"/>
    <xf numFmtId="0" fontId="14" fillId="0" borderId="0" xfId="0" applyFont="1" applyFill="1" applyAlignment="1">
      <alignment horizontal="left" vertical="top" indent="1"/>
    </xf>
    <xf numFmtId="166" fontId="14" fillId="0" borderId="0" xfId="0" applyNumberFormat="1" applyFont="1" applyFill="1"/>
    <xf numFmtId="0" fontId="1" fillId="0" borderId="1" xfId="0" applyFont="1" applyFill="1" applyBorder="1" applyAlignment="1">
      <alignment horizontal="left" vertical="center" wrapText="1"/>
    </xf>
    <xf numFmtId="0" fontId="10" fillId="0" borderId="0" xfId="0" applyFont="1" applyFill="1" applyAlignment="1">
      <alignment horizontal="left"/>
    </xf>
    <xf numFmtId="0" fontId="14" fillId="0" borderId="0" xfId="0" applyFont="1" applyFill="1" applyAlignment="1">
      <alignment horizontal="left"/>
    </xf>
    <xf numFmtId="166" fontId="3" fillId="0" borderId="0" xfId="1" applyNumberFormat="1" applyFill="1"/>
    <xf numFmtId="166" fontId="13" fillId="0" borderId="0" xfId="0" applyNumberFormat="1" applyFont="1" applyFill="1"/>
    <xf numFmtId="0" fontId="10" fillId="0" borderId="2" xfId="0" applyFont="1" applyFill="1" applyBorder="1"/>
    <xf numFmtId="0" fontId="1" fillId="0" borderId="0" xfId="0" applyFont="1" applyFill="1" applyAlignment="1"/>
    <xf numFmtId="0" fontId="36" fillId="0" borderId="1" xfId="0" applyFont="1" applyFill="1" applyBorder="1" applyAlignment="1">
      <alignment vertical="center" wrapText="1"/>
    </xf>
    <xf numFmtId="0" fontId="42" fillId="0" borderId="1" xfId="0" applyFont="1" applyFill="1" applyBorder="1" applyAlignment="1">
      <alignment vertical="center"/>
    </xf>
    <xf numFmtId="0" fontId="36" fillId="0" borderId="0" xfId="0" applyFont="1" applyFill="1" applyAlignment="1">
      <alignment vertical="center" wrapText="1"/>
    </xf>
    <xf numFmtId="166" fontId="42" fillId="0" borderId="0" xfId="1" applyNumberFormat="1" applyFont="1" applyFill="1" applyAlignment="1">
      <alignment vertical="center"/>
    </xf>
    <xf numFmtId="0" fontId="3" fillId="0" borderId="0" xfId="0" applyFont="1" applyFill="1" applyAlignment="1">
      <alignment vertical="center" wrapText="1"/>
    </xf>
    <xf numFmtId="166" fontId="3" fillId="0" borderId="0" xfId="1" applyNumberFormat="1" applyFont="1" applyFill="1" applyAlignment="1">
      <alignment vertical="center"/>
    </xf>
    <xf numFmtId="0" fontId="2" fillId="0" borderId="2" xfId="0" applyFont="1" applyFill="1" applyBorder="1"/>
    <xf numFmtId="0" fontId="3" fillId="0" borderId="5" xfId="0" applyFont="1" applyFill="1" applyBorder="1" applyAlignment="1">
      <alignment horizontal="left"/>
    </xf>
    <xf numFmtId="0" fontId="3" fillId="0" borderId="5" xfId="0" applyFont="1" applyFill="1" applyBorder="1"/>
    <xf numFmtId="0" fontId="33" fillId="0" borderId="1" xfId="0" applyFont="1" applyFill="1" applyBorder="1" applyAlignment="1">
      <alignment vertical="center" wrapText="1"/>
    </xf>
    <xf numFmtId="0" fontId="33" fillId="0" borderId="1" xfId="0" applyFont="1" applyFill="1" applyBorder="1" applyAlignment="1">
      <alignment vertical="center"/>
    </xf>
    <xf numFmtId="0" fontId="33" fillId="0" borderId="5" xfId="0" applyFont="1" applyFill="1" applyBorder="1" applyAlignment="1">
      <alignment vertical="center" wrapText="1"/>
    </xf>
    <xf numFmtId="0" fontId="33" fillId="0" borderId="5" xfId="0" applyFont="1" applyFill="1" applyBorder="1" applyAlignment="1">
      <alignment vertical="center"/>
    </xf>
    <xf numFmtId="0" fontId="33" fillId="0" borderId="0" xfId="0" applyFont="1" applyFill="1" applyBorder="1" applyAlignment="1">
      <alignment vertical="center" wrapText="1"/>
    </xf>
    <xf numFmtId="166" fontId="33" fillId="0" borderId="0" xfId="1" applyNumberFormat="1" applyFont="1" applyFill="1" applyBorder="1" applyAlignment="1">
      <alignment vertical="center"/>
    </xf>
    <xf numFmtId="166" fontId="36" fillId="0" borderId="0" xfId="1" applyNumberFormat="1" applyFont="1" applyFill="1" applyAlignment="1">
      <alignment vertical="center"/>
    </xf>
    <xf numFmtId="166" fontId="1" fillId="0" borderId="0" xfId="7" applyNumberFormat="1" applyFont="1" applyFill="1" applyBorder="1" applyAlignment="1">
      <alignment horizontal="right"/>
    </xf>
    <xf numFmtId="166" fontId="0" fillId="0" borderId="0" xfId="1" applyNumberFormat="1" applyFont="1" applyFill="1" applyBorder="1" applyAlignment="1">
      <alignment vertical="center"/>
    </xf>
    <xf numFmtId="0" fontId="0" fillId="0" borderId="0" xfId="0" applyFill="1" applyBorder="1" applyAlignment="1">
      <alignment vertical="center" wrapText="1"/>
    </xf>
    <xf numFmtId="166" fontId="1" fillId="0" borderId="0" xfId="1" applyNumberFormat="1" applyFont="1" applyFill="1" applyBorder="1" applyAlignment="1">
      <alignment vertical="center"/>
    </xf>
    <xf numFmtId="0" fontId="0" fillId="0" borderId="2" xfId="0" applyFill="1" applyBorder="1" applyAlignment="1">
      <alignment vertical="center" wrapText="1"/>
    </xf>
    <xf numFmtId="166" fontId="0" fillId="0" borderId="2" xfId="1" applyNumberFormat="1" applyFont="1" applyFill="1" applyBorder="1" applyAlignment="1">
      <alignment vertical="center"/>
    </xf>
    <xf numFmtId="166" fontId="3" fillId="0" borderId="2" xfId="1" applyNumberFormat="1" applyFont="1" applyFill="1" applyBorder="1" applyAlignment="1">
      <alignment vertical="center"/>
    </xf>
    <xf numFmtId="0" fontId="0" fillId="0" borderId="0" xfId="0" applyFill="1" applyAlignment="1">
      <alignment vertical="center" wrapText="1"/>
    </xf>
    <xf numFmtId="166" fontId="0" fillId="0" borderId="0" xfId="1" applyNumberFormat="1" applyFont="1" applyFill="1" applyAlignment="1">
      <alignment vertical="center"/>
    </xf>
    <xf numFmtId="0" fontId="3" fillId="0" borderId="0" xfId="0" applyFont="1" applyFill="1" applyBorder="1" applyAlignment="1">
      <alignment horizontal="left"/>
    </xf>
    <xf numFmtId="0" fontId="1" fillId="0" borderId="1" xfId="0" applyNumberFormat="1" applyFont="1" applyFill="1" applyBorder="1" applyAlignment="1"/>
    <xf numFmtId="0" fontId="1" fillId="0" borderId="0" xfId="0" applyNumberFormat="1" applyFont="1" applyFill="1" applyBorder="1" applyAlignment="1"/>
    <xf numFmtId="166" fontId="3" fillId="0" borderId="0" xfId="7" applyNumberFormat="1" applyFont="1" applyFill="1" applyBorder="1" applyAlignment="1">
      <alignment horizontal="right"/>
    </xf>
    <xf numFmtId="169" fontId="0" fillId="0" borderId="0" xfId="0" applyNumberFormat="1" applyFill="1"/>
    <xf numFmtId="3" fontId="1" fillId="0" borderId="0" xfId="1" applyNumberFormat="1" applyFont="1" applyFill="1" applyAlignment="1">
      <alignment horizontal="right"/>
    </xf>
    <xf numFmtId="166" fontId="33" fillId="0" borderId="2" xfId="1" applyNumberFormat="1" applyFont="1" applyFill="1" applyBorder="1"/>
    <xf numFmtId="0" fontId="1" fillId="0" borderId="1" xfId="0" applyFont="1" applyFill="1" applyBorder="1" applyAlignment="1">
      <alignment horizontal="left"/>
    </xf>
    <xf numFmtId="0" fontId="1" fillId="0" borderId="2" xfId="0" applyNumberFormat="1" applyFont="1" applyFill="1" applyBorder="1" applyAlignment="1">
      <alignment horizontal="right"/>
    </xf>
    <xf numFmtId="0" fontId="1" fillId="0" borderId="0" xfId="0" applyFont="1" applyFill="1" applyBorder="1" applyAlignment="1">
      <alignment horizontal="left"/>
    </xf>
    <xf numFmtId="0" fontId="18" fillId="0" borderId="0" xfId="3" applyFont="1" applyFill="1" applyBorder="1" applyAlignment="1">
      <alignment horizontal="left" vertical="top" indent="1"/>
    </xf>
    <xf numFmtId="166" fontId="3" fillId="0" borderId="0" xfId="1" applyNumberFormat="1" applyFont="1" applyFill="1" applyAlignment="1"/>
    <xf numFmtId="0" fontId="10" fillId="0" borderId="0" xfId="3" applyFill="1" applyAlignment="1">
      <alignment horizontal="left" indent="1"/>
    </xf>
    <xf numFmtId="3" fontId="14" fillId="0" borderId="0" xfId="1" applyNumberFormat="1" applyFont="1" applyFill="1" applyAlignment="1"/>
    <xf numFmtId="0" fontId="18" fillId="0" borderId="2" xfId="3" applyFont="1" applyFill="1" applyBorder="1" applyAlignment="1">
      <alignment horizontal="left" vertical="top" indent="1"/>
    </xf>
    <xf numFmtId="166" fontId="18" fillId="0" borderId="2" xfId="1" applyNumberFormat="1" applyFont="1" applyFill="1" applyBorder="1" applyAlignment="1">
      <alignment horizontal="right" vertical="top"/>
    </xf>
    <xf numFmtId="0" fontId="19" fillId="0" borderId="0" xfId="3" applyFont="1" applyFill="1" applyBorder="1" applyAlignment="1">
      <alignment vertical="top"/>
    </xf>
    <xf numFmtId="169" fontId="9" fillId="0" borderId="0" xfId="0" applyNumberFormat="1" applyFont="1" applyFill="1"/>
    <xf numFmtId="0" fontId="18" fillId="0" borderId="0" xfId="3" applyFont="1" applyFill="1" applyBorder="1" applyAlignment="1">
      <alignment vertical="top"/>
    </xf>
    <xf numFmtId="0" fontId="1" fillId="0" borderId="34" xfId="0" applyFont="1" applyFill="1" applyBorder="1" applyAlignment="1">
      <alignment horizontal="center"/>
    </xf>
    <xf numFmtId="0" fontId="1" fillId="0" borderId="35" xfId="0" applyFont="1" applyFill="1" applyBorder="1" applyAlignment="1">
      <alignment horizontal="center"/>
    </xf>
    <xf numFmtId="0" fontId="0" fillId="0" borderId="34" xfId="0" applyFill="1" applyBorder="1"/>
    <xf numFmtId="0" fontId="1" fillId="0" borderId="17" xfId="0" applyFont="1" applyFill="1" applyBorder="1"/>
    <xf numFmtId="166" fontId="1" fillId="0" borderId="31" xfId="1" applyNumberFormat="1" applyFont="1" applyFill="1" applyBorder="1" applyAlignment="1">
      <alignment horizontal="right"/>
    </xf>
    <xf numFmtId="37" fontId="1" fillId="0" borderId="31" xfId="1" applyNumberFormat="1" applyFont="1" applyFill="1" applyBorder="1" applyAlignment="1">
      <alignment horizontal="right"/>
    </xf>
    <xf numFmtId="37" fontId="1" fillId="0" borderId="17" xfId="1" applyNumberFormat="1" applyFont="1" applyFill="1" applyBorder="1" applyAlignment="1">
      <alignment horizontal="right"/>
    </xf>
    <xf numFmtId="0" fontId="3" fillId="0" borderId="31" xfId="0" applyFont="1" applyFill="1" applyBorder="1" applyAlignment="1">
      <alignment horizontal="right"/>
    </xf>
    <xf numFmtId="0" fontId="3" fillId="0" borderId="17" xfId="0" applyFont="1" applyFill="1" applyBorder="1" applyAlignment="1">
      <alignment horizontal="right"/>
    </xf>
    <xf numFmtId="37" fontId="1" fillId="0" borderId="31" xfId="0" applyNumberFormat="1" applyFont="1" applyFill="1" applyBorder="1" applyAlignment="1">
      <alignment horizontal="right"/>
    </xf>
    <xf numFmtId="37" fontId="1" fillId="0" borderId="17" xfId="0" applyNumberFormat="1" applyFont="1" applyFill="1" applyBorder="1" applyAlignment="1">
      <alignment horizontal="right"/>
    </xf>
    <xf numFmtId="37" fontId="0" fillId="0" borderId="17" xfId="0" applyNumberFormat="1" applyFont="1" applyFill="1" applyBorder="1" applyAlignment="1">
      <alignment horizontal="right"/>
    </xf>
    <xf numFmtId="37" fontId="3" fillId="0" borderId="17" xfId="0" applyNumberFormat="1" applyFont="1" applyFill="1" applyBorder="1" applyAlignment="1">
      <alignment horizontal="right"/>
    </xf>
    <xf numFmtId="0" fontId="3" fillId="0" borderId="17" xfId="0" applyFont="1" applyFill="1" applyBorder="1" applyAlignment="1">
      <alignment wrapText="1"/>
    </xf>
    <xf numFmtId="0" fontId="3" fillId="0" borderId="17" xfId="0" applyFont="1" applyFill="1" applyBorder="1" applyAlignment="1">
      <alignment horizontal="left" wrapText="1"/>
    </xf>
    <xf numFmtId="0" fontId="0" fillId="0" borderId="17" xfId="0" applyFill="1" applyBorder="1"/>
    <xf numFmtId="0" fontId="31" fillId="0" borderId="31" xfId="0" applyFont="1" applyFill="1" applyBorder="1"/>
    <xf numFmtId="0" fontId="32" fillId="0" borderId="31" xfId="0" applyFont="1" applyFill="1" applyBorder="1"/>
    <xf numFmtId="0" fontId="32" fillId="0" borderId="17" xfId="0" applyFont="1" applyFill="1" applyBorder="1"/>
    <xf numFmtId="166" fontId="1" fillId="0" borderId="32" xfId="0" applyNumberFormat="1" applyFont="1" applyFill="1" applyBorder="1"/>
    <xf numFmtId="37" fontId="3" fillId="0" borderId="0" xfId="0" applyNumberFormat="1" applyFont="1" applyFill="1"/>
    <xf numFmtId="0" fontId="0" fillId="0" borderId="1" xfId="0" applyFill="1" applyBorder="1"/>
    <xf numFmtId="0" fontId="34" fillId="0" borderId="0" xfId="0" applyFont="1" applyFill="1" applyBorder="1" applyAlignment="1">
      <alignment vertical="center"/>
    </xf>
    <xf numFmtId="166" fontId="34" fillId="0" borderId="0" xfId="1" applyNumberFormat="1" applyFont="1" applyFill="1" applyBorder="1" applyAlignment="1">
      <alignment horizontal="center" vertical="center"/>
    </xf>
    <xf numFmtId="166" fontId="34" fillId="0" borderId="0" xfId="1" applyNumberFormat="1" applyFont="1" applyFill="1" applyBorder="1" applyAlignment="1">
      <alignment horizontal="left" vertical="center"/>
    </xf>
    <xf numFmtId="0" fontId="35" fillId="0" borderId="0" xfId="0" applyFont="1" applyFill="1" applyBorder="1" applyAlignment="1">
      <alignment vertical="center"/>
    </xf>
    <xf numFmtId="0" fontId="35" fillId="0" borderId="5" xfId="0" applyFont="1" applyFill="1" applyBorder="1" applyAlignment="1">
      <alignment vertical="center"/>
    </xf>
    <xf numFmtId="0" fontId="35"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17" fillId="0" borderId="0" xfId="0" applyFont="1" applyFill="1" applyAlignment="1">
      <alignment horizontal="right" wrapText="1"/>
    </xf>
    <xf numFmtId="0" fontId="17" fillId="0" borderId="0" xfId="0" applyFont="1" applyFill="1" applyAlignment="1">
      <alignment horizontal="right"/>
    </xf>
    <xf numFmtId="0" fontId="17" fillId="0" borderId="0" xfId="0" applyFont="1" applyFill="1" applyAlignment="1">
      <alignment horizontal="right"/>
    </xf>
    <xf numFmtId="0" fontId="1" fillId="0" borderId="1" xfId="0" applyFont="1" applyFill="1" applyBorder="1" applyAlignment="1">
      <alignment horizontal="center"/>
    </xf>
    <xf numFmtId="0" fontId="17" fillId="0" borderId="0" xfId="0" applyFont="1" applyFill="1" applyAlignment="1"/>
    <xf numFmtId="166" fontId="1" fillId="0" borderId="35" xfId="0" applyNumberFormat="1" applyFont="1" applyFill="1" applyBorder="1"/>
    <xf numFmtId="0" fontId="17" fillId="0" borderId="0" xfId="0" applyFont="1" applyAlignment="1">
      <alignment horizontal="right"/>
    </xf>
    <xf numFmtId="0" fontId="4" fillId="8" borderId="0" xfId="0" applyFont="1" applyFill="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16" fillId="0" borderId="0" xfId="0" applyFont="1" applyAlignment="1">
      <alignment horizontal="justify" wrapText="1"/>
    </xf>
    <xf numFmtId="0" fontId="0" fillId="0" borderId="0" xfId="0"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22" fillId="0" borderId="0" xfId="0" applyFont="1" applyFill="1" applyAlignment="1">
      <alignment horizontal="justify" wrapText="1"/>
    </xf>
    <xf numFmtId="0" fontId="0" fillId="0" borderId="0" xfId="0" applyFill="1" applyAlignment="1">
      <alignment horizontal="justify" wrapText="1"/>
    </xf>
    <xf numFmtId="0" fontId="22" fillId="0" borderId="0" xfId="0" applyFont="1" applyFill="1" applyAlignment="1">
      <alignment wrapText="1"/>
    </xf>
    <xf numFmtId="0" fontId="0" fillId="0" borderId="0" xfId="0" applyFill="1" applyAlignment="1">
      <alignment wrapText="1"/>
    </xf>
    <xf numFmtId="0" fontId="0" fillId="0" borderId="0" xfId="0" applyAlignment="1">
      <alignment horizontal="center"/>
    </xf>
    <xf numFmtId="0" fontId="12"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0" xfId="0" applyFont="1" applyFill="1" applyAlignment="1">
      <alignment horizontal="justify" wrapText="1"/>
    </xf>
    <xf numFmtId="0" fontId="4" fillId="0" borderId="0" xfId="0" applyFont="1" applyFill="1" applyAlignment="1">
      <alignment horizontal="center"/>
    </xf>
    <xf numFmtId="0" fontId="4" fillId="0" borderId="0" xfId="0" applyFont="1" applyFill="1" applyBorder="1" applyAlignment="1">
      <alignment horizontal="center"/>
    </xf>
    <xf numFmtId="0" fontId="7" fillId="0" borderId="0" xfId="0" applyFont="1" applyFill="1" applyBorder="1" applyAlignment="1">
      <alignment horizontal="center"/>
    </xf>
    <xf numFmtId="164" fontId="10" fillId="0" borderId="0" xfId="0" applyNumberFormat="1" applyFont="1" applyFill="1" applyAlignment="1">
      <alignment horizontal="center"/>
    </xf>
    <xf numFmtId="0" fontId="17" fillId="0" borderId="0" xfId="0" applyFont="1" applyFill="1" applyAlignment="1">
      <alignment horizontal="left"/>
    </xf>
    <xf numFmtId="0" fontId="4" fillId="0" borderId="2" xfId="0" applyFont="1" applyFill="1" applyBorder="1" applyAlignment="1">
      <alignment horizontal="center"/>
    </xf>
    <xf numFmtId="164" fontId="0" fillId="0" borderId="0" xfId="0" applyNumberFormat="1" applyFill="1" applyAlignment="1">
      <alignment horizontal="center"/>
    </xf>
    <xf numFmtId="3" fontId="3" fillId="0" borderId="0" xfId="1" applyNumberFormat="1" applyFont="1" applyFill="1" applyAlignment="1">
      <alignment horizontal="right" vertical="center"/>
    </xf>
    <xf numFmtId="0" fontId="0" fillId="0" borderId="0" xfId="0" applyFill="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center"/>
    </xf>
    <xf numFmtId="0" fontId="1" fillId="0" borderId="4" xfId="0" applyFont="1" applyFill="1" applyBorder="1" applyAlignment="1">
      <alignment horizontal="center"/>
    </xf>
    <xf numFmtId="0" fontId="4" fillId="0" borderId="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5" xfId="0" applyFont="1" applyFill="1" applyBorder="1" applyAlignment="1">
      <alignment horizontal="right" vertical="center"/>
    </xf>
    <xf numFmtId="166" fontId="34" fillId="0" borderId="0" xfId="1" applyNumberFormat="1" applyFont="1" applyFill="1" applyBorder="1" applyAlignment="1">
      <alignment horizontal="center" vertical="center"/>
    </xf>
    <xf numFmtId="166" fontId="35" fillId="0" borderId="2" xfId="1" applyNumberFormat="1"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5" fillId="0" borderId="0" xfId="0" applyFont="1" applyFill="1" applyBorder="1" applyAlignment="1">
      <alignment horizontal="left" vertical="center" wrapText="1"/>
    </xf>
    <xf numFmtId="166" fontId="1" fillId="0" borderId="2" xfId="1" applyNumberFormat="1" applyFont="1" applyFill="1" applyBorder="1" applyAlignment="1">
      <alignment horizontal="center"/>
    </xf>
    <xf numFmtId="0" fontId="0" fillId="0" borderId="31" xfId="0" applyFill="1" applyBorder="1" applyAlignment="1">
      <alignment horizontal="right"/>
    </xf>
    <xf numFmtId="0" fontId="0" fillId="0" borderId="0" xfId="0" applyFill="1" applyBorder="1" applyAlignment="1">
      <alignment horizontal="right"/>
    </xf>
    <xf numFmtId="0" fontId="0" fillId="0" borderId="32" xfId="0" applyFill="1" applyBorder="1" applyAlignment="1">
      <alignment horizontal="right"/>
    </xf>
    <xf numFmtId="0" fontId="0" fillId="0" borderId="2" xfId="0" applyFill="1" applyBorder="1" applyAlignment="1">
      <alignment horizontal="right"/>
    </xf>
    <xf numFmtId="166" fontId="0" fillId="0" borderId="31" xfId="1" applyNumberFormat="1" applyFont="1" applyFill="1" applyBorder="1" applyAlignment="1">
      <alignment horizontal="right"/>
    </xf>
    <xf numFmtId="166" fontId="0" fillId="0" borderId="0" xfId="1" applyNumberFormat="1" applyFont="1" applyFill="1" applyBorder="1" applyAlignment="1">
      <alignment horizontal="right"/>
    </xf>
    <xf numFmtId="0" fontId="0" fillId="0" borderId="33" xfId="0" applyFill="1" applyBorder="1" applyAlignment="1">
      <alignment horizontal="right"/>
    </xf>
    <xf numFmtId="0" fontId="0" fillId="0" borderId="5" xfId="0" applyFill="1" applyBorder="1" applyAlignment="1">
      <alignment horizontal="center"/>
    </xf>
    <xf numFmtId="0" fontId="1" fillId="8" borderId="3"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28" fillId="0" borderId="0" xfId="4" applyFont="1" applyBorder="1" applyAlignment="1">
      <alignment horizontal="left" vertical="top" wrapText="1"/>
    </xf>
    <xf numFmtId="0" fontId="3" fillId="0" borderId="0" xfId="4" applyFont="1" applyBorder="1" applyAlignment="1">
      <alignment horizontal="center" vertical="center"/>
    </xf>
    <xf numFmtId="0" fontId="3" fillId="0" borderId="23" xfId="4" applyFont="1" applyBorder="1" applyAlignment="1">
      <alignment horizontal="center" vertical="center"/>
    </xf>
    <xf numFmtId="0" fontId="3" fillId="0" borderId="19" xfId="4" applyBorder="1" applyAlignment="1">
      <alignment horizontal="center" vertical="center" wrapText="1"/>
    </xf>
    <xf numFmtId="0" fontId="3" fillId="0" borderId="19" xfId="4" applyFont="1" applyBorder="1" applyAlignment="1">
      <alignment horizontal="center" vertical="center"/>
    </xf>
    <xf numFmtId="0" fontId="28" fillId="0" borderId="21" xfId="4" applyFont="1" applyBorder="1" applyAlignment="1">
      <alignment horizontal="left" vertical="top" wrapText="1"/>
    </xf>
    <xf numFmtId="0" fontId="28" fillId="0" borderId="22" xfId="4" applyFont="1" applyBorder="1" applyAlignment="1">
      <alignment horizontal="left" vertical="top" wrapText="1"/>
    </xf>
    <xf numFmtId="0" fontId="3" fillId="0" borderId="22" xfId="4" applyFont="1" applyBorder="1" applyAlignment="1">
      <alignment horizontal="center" vertical="center"/>
    </xf>
    <xf numFmtId="0" fontId="3" fillId="0" borderId="24" xfId="4" applyFont="1" applyBorder="1" applyAlignment="1">
      <alignment horizontal="center" vertical="center"/>
    </xf>
    <xf numFmtId="0" fontId="3" fillId="0" borderId="27" xfId="4" applyFont="1" applyBorder="1" applyAlignment="1">
      <alignment horizontal="center" vertical="center"/>
    </xf>
    <xf numFmtId="0" fontId="28" fillId="0" borderId="25" xfId="4" applyFont="1" applyBorder="1" applyAlignment="1">
      <alignment horizontal="center" wrapText="1"/>
    </xf>
    <xf numFmtId="0" fontId="3" fillId="0" borderId="25" xfId="4" applyFont="1" applyBorder="1" applyAlignment="1">
      <alignment horizontal="center" vertical="center"/>
    </xf>
    <xf numFmtId="0" fontId="28" fillId="0" borderId="20" xfId="4" applyFont="1" applyBorder="1" applyAlignment="1">
      <alignment horizontal="left" vertical="top" wrapText="1"/>
    </xf>
    <xf numFmtId="0" fontId="28" fillId="0" borderId="20" xfId="5" applyFont="1" applyBorder="1" applyAlignment="1">
      <alignment horizontal="left" vertical="top" wrapText="1"/>
    </xf>
    <xf numFmtId="0" fontId="3" fillId="0" borderId="0" xfId="5" applyFont="1" applyBorder="1" applyAlignment="1">
      <alignment horizontal="center" vertical="center"/>
    </xf>
    <xf numFmtId="0" fontId="3" fillId="0" borderId="22" xfId="5" applyFont="1" applyBorder="1" applyAlignment="1">
      <alignment horizontal="center" vertical="center"/>
    </xf>
    <xf numFmtId="0" fontId="3" fillId="0" borderId="19" xfId="5" applyBorder="1" applyAlignment="1">
      <alignment horizontal="center" vertical="center" wrapText="1"/>
    </xf>
    <xf numFmtId="0" fontId="3" fillId="0" borderId="24" xfId="5" applyFont="1" applyBorder="1" applyAlignment="1">
      <alignment horizontal="center" vertical="center"/>
    </xf>
    <xf numFmtId="0" fontId="3" fillId="0" borderId="27" xfId="5" applyFont="1" applyBorder="1" applyAlignment="1">
      <alignment horizontal="center" vertical="center"/>
    </xf>
    <xf numFmtId="0" fontId="9" fillId="0" borderId="1" xfId="0" applyFont="1" applyBorder="1" applyAlignment="1">
      <alignment horizontal="center"/>
    </xf>
    <xf numFmtId="0" fontId="9" fillId="0" borderId="0" xfId="0" applyFont="1" applyAlignment="1">
      <alignment horizontal="left"/>
    </xf>
    <xf numFmtId="0" fontId="9" fillId="0" borderId="5" xfId="0" applyFont="1" applyBorder="1" applyAlignment="1">
      <alignment horizontal="center"/>
    </xf>
  </cellXfs>
  <cellStyles count="14">
    <cellStyle name="Comma" xfId="1" builtinId="3"/>
    <cellStyle name="Comma 2" xfId="6" xr:uid="{00000000-0005-0000-0000-000001000000}"/>
    <cellStyle name="Comma 2 2" xfId="7" xr:uid="{00000000-0005-0000-0000-000002000000}"/>
    <cellStyle name="Comma 2 3" xfId="10" xr:uid="{00000000-0005-0000-0000-000003000000}"/>
    <cellStyle name="Comma 3" xfId="8" xr:uid="{00000000-0005-0000-0000-000004000000}"/>
    <cellStyle name="Comma 3 2" xfId="11" xr:uid="{00000000-0005-0000-0000-000005000000}"/>
    <cellStyle name="Comma 4" xfId="9" xr:uid="{00000000-0005-0000-0000-000006000000}"/>
    <cellStyle name="Comma 5" xfId="12" xr:uid="{00000000-0005-0000-0000-000007000000}"/>
    <cellStyle name="Comma 5 2" xfId="13" xr:uid="{00000000-0005-0000-0000-000008000000}"/>
    <cellStyle name="Normal" xfId="0" builtinId="0"/>
    <cellStyle name="Normal 2" xfId="2" xr:uid="{00000000-0005-0000-0000-00000A000000}"/>
    <cellStyle name="Normal_Sheet1" xfId="3" xr:uid="{00000000-0005-0000-0000-00000C000000}"/>
    <cellStyle name="Normal_Sheet1_1" xfId="5" xr:uid="{00000000-0005-0000-0000-00000D000000}"/>
    <cellStyle name="Normal_Sheet3" xfId="4"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ACA899"/>
      <rgbColor rgb="00CCCC99"/>
      <rgbColor rgb="00D4D0C8"/>
      <rgbColor rgb="00FFCC9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52442159383041"/>
          <c:y val="0.24864864864864866"/>
          <c:w val="0.6426735218509001"/>
          <c:h val="0.54054054054054068"/>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968B-470B-A500-C4BF6F453BD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3-968B-470B-A500-C4BF6F453BD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5-968B-470B-A500-C4BF6F453BD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7-968B-470B-A500-C4BF6F453BD1}"/>
              </c:ext>
            </c:extLst>
          </c:dPt>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numRef>
              <c:f>'hc4.01&amp;4.02'!$A$119:$A$123</c:f>
              <c:numCache>
                <c:formatCode>General</c:formatCode>
                <c:ptCount val="5"/>
              </c:numCache>
            </c:numRef>
          </c:cat>
          <c:val>
            <c:numRef>
              <c:f>'hc4.01&amp;4.02'!$B$119:$B$123</c:f>
              <c:numCache>
                <c:formatCode>_(* #,##0_);_(* \(#,##0\);_(* "-"??_);_(@_)</c:formatCode>
                <c:ptCount val="5"/>
              </c:numCache>
            </c:numRef>
          </c:val>
          <c:extLst>
            <c:ext xmlns:c16="http://schemas.microsoft.com/office/drawing/2014/chart" uri="{C3380CC4-5D6E-409C-BE32-E72D297353CC}">
              <c16:uniqueId val="{00000008-968B-470B-A500-C4BF6F453BD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22268525051607"/>
          <c:y val="0.26804123711340205"/>
          <c:w val="0.72378607010528662"/>
          <c:h val="0.45876288659793812"/>
        </c:manualLayout>
      </c:layout>
      <c:lineChart>
        <c:grouping val="standard"/>
        <c:varyColors val="0"/>
        <c:ser>
          <c:idx val="1"/>
          <c:order val="0"/>
          <c:tx>
            <c:strRef>
              <c:f>'hc4.01&amp;4.02'!$B$136</c:f>
              <c:strCache>
                <c:ptCount val="1"/>
                <c:pt idx="0">
                  <c:v>Labour Force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'hc4.01&amp;4.02'!$B$137:$B$141</c:f>
              <c:numCache>
                <c:formatCode>_(* #,##0_);_(* \(#,##0\);_(* "-"??_);_(@_)</c:formatCode>
                <c:ptCount val="5"/>
                <c:pt idx="0">
                  <c:v>16745</c:v>
                </c:pt>
                <c:pt idx="1">
                  <c:v>16470</c:v>
                </c:pt>
                <c:pt idx="2">
                  <c:v>17235</c:v>
                </c:pt>
                <c:pt idx="3">
                  <c:v>17855</c:v>
                </c:pt>
                <c:pt idx="4">
                  <c:v>19820</c:v>
                </c:pt>
              </c:numCache>
            </c:numRef>
          </c:val>
          <c:smooth val="0"/>
          <c:extLst>
            <c:ext xmlns:c16="http://schemas.microsoft.com/office/drawing/2014/chart" uri="{C3380CC4-5D6E-409C-BE32-E72D297353CC}">
              <c16:uniqueId val="{00000000-59AF-402F-87A0-767E0FCC59D0}"/>
            </c:ext>
          </c:extLst>
        </c:ser>
        <c:dLbls>
          <c:showLegendKey val="0"/>
          <c:showVal val="0"/>
          <c:showCatName val="0"/>
          <c:showSerName val="0"/>
          <c:showPercent val="0"/>
          <c:showBubbleSize val="0"/>
        </c:dLbls>
        <c:marker val="1"/>
        <c:smooth val="0"/>
        <c:axId val="-118686416"/>
        <c:axId val="-118683152"/>
      </c:lineChart>
      <c:lineChart>
        <c:grouping val="standard"/>
        <c:varyColors val="0"/>
        <c:ser>
          <c:idx val="0"/>
          <c:order val="1"/>
          <c:tx>
            <c:strRef>
              <c:f>'hc4.01&amp;4.02'!$C$136</c:f>
              <c:strCache>
                <c:ptCount val="1"/>
                <c:pt idx="0">
                  <c:v>Unemployment rate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'hc4.01&amp;4.02'!$C$137:$C$141</c:f>
              <c:numCache>
                <c:formatCode>_(* #,##0.0_);_(* \(#,##0.0\);_(* "-"??_);_(@_)</c:formatCode>
                <c:ptCount val="5"/>
                <c:pt idx="0">
                  <c:v>5.9122126007763507</c:v>
                </c:pt>
                <c:pt idx="1">
                  <c:v>7.6199149969641775</c:v>
                </c:pt>
                <c:pt idx="2">
                  <c:v>8.0069625761531782</c:v>
                </c:pt>
                <c:pt idx="3">
                  <c:v>5.7406888826659204</c:v>
                </c:pt>
                <c:pt idx="4">
                  <c:v>4.9445005045408674</c:v>
                </c:pt>
              </c:numCache>
            </c:numRef>
          </c:val>
          <c:smooth val="0"/>
          <c:extLst>
            <c:ext xmlns:c16="http://schemas.microsoft.com/office/drawing/2014/chart" uri="{C3380CC4-5D6E-409C-BE32-E72D297353CC}">
              <c16:uniqueId val="{00000001-59AF-402F-87A0-767E0FCC59D0}"/>
            </c:ext>
          </c:extLst>
        </c:ser>
        <c:dLbls>
          <c:showLegendKey val="0"/>
          <c:showVal val="0"/>
          <c:showCatName val="0"/>
          <c:showSerName val="0"/>
          <c:showPercent val="0"/>
          <c:showBubbleSize val="0"/>
        </c:dLbls>
        <c:marker val="1"/>
        <c:smooth val="0"/>
        <c:axId val="-118685872"/>
        <c:axId val="-118684784"/>
      </c:lineChart>
      <c:catAx>
        <c:axId val="-118686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683152"/>
        <c:crosses val="autoZero"/>
        <c:auto val="0"/>
        <c:lblAlgn val="ctr"/>
        <c:lblOffset val="100"/>
        <c:tickLblSkip val="1"/>
        <c:tickMarkSkip val="1"/>
        <c:noMultiLvlLbl val="0"/>
      </c:catAx>
      <c:valAx>
        <c:axId val="-118683152"/>
        <c:scaling>
          <c:orientation val="minMax"/>
        </c:scaling>
        <c:delete val="0"/>
        <c:axPos val="l"/>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686416"/>
        <c:crosses val="autoZero"/>
        <c:crossBetween val="between"/>
        <c:majorUnit val="2500"/>
      </c:valAx>
      <c:catAx>
        <c:axId val="-118685872"/>
        <c:scaling>
          <c:orientation val="minMax"/>
        </c:scaling>
        <c:delete val="1"/>
        <c:axPos val="b"/>
        <c:numFmt formatCode="General" sourceLinked="1"/>
        <c:majorTickMark val="out"/>
        <c:minorTickMark val="none"/>
        <c:tickLblPos val="none"/>
        <c:crossAx val="-118684784"/>
        <c:crosses val="autoZero"/>
        <c:auto val="0"/>
        <c:lblAlgn val="ctr"/>
        <c:lblOffset val="100"/>
        <c:noMultiLvlLbl val="0"/>
      </c:catAx>
      <c:valAx>
        <c:axId val="-118684784"/>
        <c:scaling>
          <c:orientation val="minMax"/>
          <c:min val="4"/>
        </c:scaling>
        <c:delete val="0"/>
        <c:axPos val="r"/>
        <c:numFmt formatCode="_(* #,##0.0_);_(* \(#,##0.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685872"/>
        <c:crosses val="max"/>
        <c:crossBetween val="between"/>
      </c:valAx>
      <c:spPr>
        <a:solidFill>
          <a:srgbClr val="C0C0C0"/>
        </a:solidFill>
        <a:ln w="12700">
          <a:solidFill>
            <a:srgbClr val="808080"/>
          </a:solidFill>
          <a:prstDash val="solid"/>
        </a:ln>
      </c:spPr>
    </c:plotArea>
    <c:legend>
      <c:legendPos val="r"/>
      <c:layout>
        <c:manualLayout>
          <c:xMode val="edge"/>
          <c:yMode val="edge"/>
          <c:x val="0.19693094629156024"/>
          <c:y val="0.87113402061855782"/>
          <c:w val="0.59335038363171266"/>
          <c:h val="0.1134020618556701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92225" name="Object 1" hidden="1">
              <a:extLst>
                <a:ext uri="{63B3BB69-23CF-44E3-9099-C40C66FF867C}">
                  <a14:compatExt spid="_x0000_s692225"/>
                </a:ext>
                <a:ext uri="{FF2B5EF4-FFF2-40B4-BE49-F238E27FC236}">
                  <a16:creationId xmlns:a16="http://schemas.microsoft.com/office/drawing/2014/main" id="{00000000-0008-0000-0000-00000190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447675</xdr:colOff>
      <xdr:row>25</xdr:row>
      <xdr:rowOff>9525</xdr:rowOff>
    </xdr:from>
    <xdr:to>
      <xdr:col>12</xdr:col>
      <xdr:colOff>180975</xdr:colOff>
      <xdr:row>35</xdr:row>
      <xdr:rowOff>152400</xdr:rowOff>
    </xdr:to>
    <xdr:graphicFrame macro="">
      <xdr:nvGraphicFramePr>
        <xdr:cNvPr id="1563" name="Chart 1">
          <a:extLst>
            <a:ext uri="{FF2B5EF4-FFF2-40B4-BE49-F238E27FC236}">
              <a16:creationId xmlns:a16="http://schemas.microsoft.com/office/drawing/2014/main" id="{00000000-0008-0000-0B00-00001B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438150</xdr:colOff>
      <xdr:row>38</xdr:row>
      <xdr:rowOff>0</xdr:rowOff>
    </xdr:from>
    <xdr:to>
      <xdr:col>12</xdr:col>
      <xdr:colOff>190500</xdr:colOff>
      <xdr:row>49</xdr:row>
      <xdr:rowOff>66675</xdr:rowOff>
    </xdr:to>
    <xdr:graphicFrame macro="">
      <xdr:nvGraphicFramePr>
        <xdr:cNvPr id="1564" name="Chart 2">
          <a:extLst>
            <a:ext uri="{FF2B5EF4-FFF2-40B4-BE49-F238E27FC236}">
              <a16:creationId xmlns:a16="http://schemas.microsoft.com/office/drawing/2014/main" id="{00000000-0008-0000-0B00-00001C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0</xdr:rowOff>
        </xdr:from>
        <xdr:to>
          <xdr:col>2</xdr:col>
          <xdr:colOff>323850</xdr:colOff>
          <xdr:row>3</xdr:row>
          <xdr:rowOff>95250</xdr:rowOff>
        </xdr:to>
        <xdr:sp macro="" textlink="">
          <xdr:nvSpPr>
            <xdr:cNvPr id="662529" name="Object 1" hidden="1">
              <a:extLst>
                <a:ext uri="{63B3BB69-23CF-44E3-9099-C40C66FF867C}">
                  <a14:compatExt spid="_x0000_s662529"/>
                </a:ext>
                <a:ext uri="{FF2B5EF4-FFF2-40B4-BE49-F238E27FC236}">
                  <a16:creationId xmlns:a16="http://schemas.microsoft.com/office/drawing/2014/main" id="{00000000-0008-0000-0D00-0000011C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9525</xdr:rowOff>
        </xdr:from>
        <xdr:to>
          <xdr:col>1</xdr:col>
          <xdr:colOff>466725</xdr:colOff>
          <xdr:row>3</xdr:row>
          <xdr:rowOff>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E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600075</xdr:colOff>
          <xdr:row>0</xdr:row>
          <xdr:rowOff>19050</xdr:rowOff>
        </xdr:from>
        <xdr:to>
          <xdr:col>2</xdr:col>
          <xdr:colOff>381000</xdr:colOff>
          <xdr:row>3</xdr:row>
          <xdr:rowOff>76200</xdr:rowOff>
        </xdr:to>
        <xdr:sp macro="" textlink="">
          <xdr:nvSpPr>
            <xdr:cNvPr id="687105" name="Object 1" hidden="1">
              <a:extLst>
                <a:ext uri="{63B3BB69-23CF-44E3-9099-C40C66FF867C}">
                  <a14:compatExt spid="_x0000_s687105"/>
                </a:ext>
                <a:ext uri="{FF2B5EF4-FFF2-40B4-BE49-F238E27FC236}">
                  <a16:creationId xmlns:a16="http://schemas.microsoft.com/office/drawing/2014/main" id="{00000000-0008-0000-0F00-0000017C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57150</xdr:rowOff>
        </xdr:from>
        <xdr:to>
          <xdr:col>1</xdr:col>
          <xdr:colOff>95250</xdr:colOff>
          <xdr:row>3</xdr:row>
          <xdr:rowOff>19050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1000-000001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3</xdr:col>
      <xdr:colOff>0</xdr:colOff>
      <xdr:row>48</xdr:row>
      <xdr:rowOff>0</xdr:rowOff>
    </xdr:from>
    <xdr:to>
      <xdr:col>3</xdr:col>
      <xdr:colOff>1295400</xdr:colOff>
      <xdr:row>49</xdr:row>
      <xdr:rowOff>19050</xdr:rowOff>
    </xdr:to>
    <xdr:sp macro="" textlink="">
      <xdr:nvSpPr>
        <xdr:cNvPr id="2" name="Text Box 2">
          <a:extLst>
            <a:ext uri="{FF2B5EF4-FFF2-40B4-BE49-F238E27FC236}">
              <a16:creationId xmlns:a16="http://schemas.microsoft.com/office/drawing/2014/main" id="{00000000-0008-0000-1100-000002000000}"/>
            </a:ext>
          </a:extLst>
        </xdr:cNvPr>
        <xdr:cNvSpPr txBox="1">
          <a:spLocks noChangeArrowheads="1"/>
        </xdr:cNvSpPr>
      </xdr:nvSpPr>
      <xdr:spPr bwMode="auto">
        <a:xfrm>
          <a:off x="3190875" y="8077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54</xdr:row>
      <xdr:rowOff>0</xdr:rowOff>
    </xdr:from>
    <xdr:to>
      <xdr:col>3</xdr:col>
      <xdr:colOff>1562100</xdr:colOff>
      <xdr:row>55</xdr:row>
      <xdr:rowOff>38100</xdr:rowOff>
    </xdr:to>
    <xdr:sp macro="" textlink="">
      <xdr:nvSpPr>
        <xdr:cNvPr id="6" name="Text Box 2">
          <a:extLst>
            <a:ext uri="{FF2B5EF4-FFF2-40B4-BE49-F238E27FC236}">
              <a16:creationId xmlns:a16="http://schemas.microsoft.com/office/drawing/2014/main" id="{00000000-0008-0000-1100-000006000000}"/>
            </a:ext>
          </a:extLst>
        </xdr:cNvPr>
        <xdr:cNvSpPr txBox="1">
          <a:spLocks noChangeArrowheads="1"/>
        </xdr:cNvSpPr>
      </xdr:nvSpPr>
      <xdr:spPr bwMode="auto">
        <a:xfrm>
          <a:off x="523875" y="7715250"/>
          <a:ext cx="1295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104775</xdr:colOff>
          <xdr:row>0</xdr:row>
          <xdr:rowOff>19050</xdr:rowOff>
        </xdr:from>
        <xdr:to>
          <xdr:col>2</xdr:col>
          <xdr:colOff>152400</xdr:colOff>
          <xdr:row>4</xdr:row>
          <xdr:rowOff>38100</xdr:rowOff>
        </xdr:to>
        <xdr:sp macro="" textlink="">
          <xdr:nvSpPr>
            <xdr:cNvPr id="676867" name="Object 3" hidden="1">
              <a:extLst>
                <a:ext uri="{63B3BB69-23CF-44E3-9099-C40C66FF867C}">
                  <a14:compatExt spid="_x0000_s676867"/>
                </a:ext>
                <a:ext uri="{FF2B5EF4-FFF2-40B4-BE49-F238E27FC236}">
                  <a16:creationId xmlns:a16="http://schemas.microsoft.com/office/drawing/2014/main" id="{00000000-0008-0000-1100-00000354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3</xdr:col>
      <xdr:colOff>0</xdr:colOff>
      <xdr:row>39</xdr:row>
      <xdr:rowOff>0</xdr:rowOff>
    </xdr:from>
    <xdr:to>
      <xdr:col>5</xdr:col>
      <xdr:colOff>152400</xdr:colOff>
      <xdr:row>40</xdr:row>
      <xdr:rowOff>85725</xdr:rowOff>
    </xdr:to>
    <xdr:sp macro="" textlink="">
      <xdr:nvSpPr>
        <xdr:cNvPr id="2" name="Text Box 2">
          <a:extLst>
            <a:ext uri="{FF2B5EF4-FFF2-40B4-BE49-F238E27FC236}">
              <a16:creationId xmlns:a16="http://schemas.microsoft.com/office/drawing/2014/main" id="{00000000-0008-0000-1200-000002000000}"/>
            </a:ext>
          </a:extLst>
        </xdr:cNvPr>
        <xdr:cNvSpPr txBox="1">
          <a:spLocks noChangeArrowheads="1"/>
        </xdr:cNvSpPr>
      </xdr:nvSpPr>
      <xdr:spPr bwMode="auto">
        <a:xfrm>
          <a:off x="3524250" y="68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238125</xdr:colOff>
          <xdr:row>0</xdr:row>
          <xdr:rowOff>28575</xdr:rowOff>
        </xdr:from>
        <xdr:to>
          <xdr:col>0</xdr:col>
          <xdr:colOff>419100</xdr:colOff>
          <xdr:row>0</xdr:row>
          <xdr:rowOff>114300</xdr:rowOff>
        </xdr:to>
        <xdr:sp macro="" textlink="">
          <xdr:nvSpPr>
            <xdr:cNvPr id="675841" name="Object 1" hidden="1">
              <a:extLst>
                <a:ext uri="{63B3BB69-23CF-44E3-9099-C40C66FF867C}">
                  <a14:compatExt spid="_x0000_s675841"/>
                </a:ext>
                <a:ext uri="{FF2B5EF4-FFF2-40B4-BE49-F238E27FC236}">
                  <a16:creationId xmlns:a16="http://schemas.microsoft.com/office/drawing/2014/main" id="{00000000-0008-0000-1200-00000150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38100</xdr:rowOff>
        </xdr:from>
        <xdr:to>
          <xdr:col>1</xdr:col>
          <xdr:colOff>276225</xdr:colOff>
          <xdr:row>2</xdr:row>
          <xdr:rowOff>104775</xdr:rowOff>
        </xdr:to>
        <xdr:sp macro="" textlink="">
          <xdr:nvSpPr>
            <xdr:cNvPr id="675843" name="Object 3" hidden="1">
              <a:extLst>
                <a:ext uri="{63B3BB69-23CF-44E3-9099-C40C66FF867C}">
                  <a14:compatExt spid="_x0000_s675843"/>
                </a:ext>
                <a:ext uri="{FF2B5EF4-FFF2-40B4-BE49-F238E27FC236}">
                  <a16:creationId xmlns:a16="http://schemas.microsoft.com/office/drawing/2014/main" id="{00000000-0008-0000-1200-00000350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1</xdr:col>
      <xdr:colOff>609923</xdr:colOff>
      <xdr:row>43</xdr:row>
      <xdr:rowOff>85726</xdr:rowOff>
    </xdr:to>
    <xdr:sp macro="" textlink="">
      <xdr:nvSpPr>
        <xdr:cNvPr id="7" name="Text Box 2">
          <a:extLst>
            <a:ext uri="{FF2B5EF4-FFF2-40B4-BE49-F238E27FC236}">
              <a16:creationId xmlns:a16="http://schemas.microsoft.com/office/drawing/2014/main" id="{00000000-0008-0000-1300-000007000000}"/>
            </a:ext>
          </a:extLst>
        </xdr:cNvPr>
        <xdr:cNvSpPr txBox="1">
          <a:spLocks noChangeArrowheads="1"/>
        </xdr:cNvSpPr>
      </xdr:nvSpPr>
      <xdr:spPr bwMode="auto">
        <a:xfrm>
          <a:off x="628650" y="8601075"/>
          <a:ext cx="12957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0</xdr:rowOff>
    </xdr:from>
    <xdr:to>
      <xdr:col>1</xdr:col>
      <xdr:colOff>609923</xdr:colOff>
      <xdr:row>44</xdr:row>
      <xdr:rowOff>85725</xdr:rowOff>
    </xdr:to>
    <xdr:sp macro="" textlink="">
      <xdr:nvSpPr>
        <xdr:cNvPr id="8" name="Text Box 2">
          <a:extLst>
            <a:ext uri="{FF2B5EF4-FFF2-40B4-BE49-F238E27FC236}">
              <a16:creationId xmlns:a16="http://schemas.microsoft.com/office/drawing/2014/main" id="{00000000-0008-0000-1300-000008000000}"/>
            </a:ext>
          </a:extLst>
        </xdr:cNvPr>
        <xdr:cNvSpPr txBox="1">
          <a:spLocks noChangeArrowheads="1"/>
        </xdr:cNvSpPr>
      </xdr:nvSpPr>
      <xdr:spPr bwMode="auto">
        <a:xfrm>
          <a:off x="628650" y="87630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8" name="Object 4" hidden="1">
              <a:extLst>
                <a:ext uri="{63B3BB69-23CF-44E3-9099-C40C66FF867C}">
                  <a14:compatExt spid="_x0000_s722948"/>
                </a:ext>
                <a:ext uri="{FF2B5EF4-FFF2-40B4-BE49-F238E27FC236}">
                  <a16:creationId xmlns:a16="http://schemas.microsoft.com/office/drawing/2014/main" id="{00000000-0008-0000-1300-000004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9" name="Object 5" hidden="1">
              <a:extLst>
                <a:ext uri="{63B3BB69-23CF-44E3-9099-C40C66FF867C}">
                  <a14:compatExt spid="_x0000_s722949"/>
                </a:ext>
                <a:ext uri="{FF2B5EF4-FFF2-40B4-BE49-F238E27FC236}">
                  <a16:creationId xmlns:a16="http://schemas.microsoft.com/office/drawing/2014/main" id="{00000000-0008-0000-1300-000005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485775</xdr:colOff>
          <xdr:row>3</xdr:row>
          <xdr:rowOff>76200</xdr:rowOff>
        </xdr:to>
        <xdr:sp macro="" textlink="">
          <xdr:nvSpPr>
            <xdr:cNvPr id="722950" name="Object 6" hidden="1">
              <a:extLst>
                <a:ext uri="{63B3BB69-23CF-44E3-9099-C40C66FF867C}">
                  <a14:compatExt spid="_x0000_s722950"/>
                </a:ext>
                <a:ext uri="{FF2B5EF4-FFF2-40B4-BE49-F238E27FC236}">
                  <a16:creationId xmlns:a16="http://schemas.microsoft.com/office/drawing/2014/main" id="{00000000-0008-0000-1300-000006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0</xdr:colOff>
      <xdr:row>45</xdr:row>
      <xdr:rowOff>0</xdr:rowOff>
    </xdr:from>
    <xdr:to>
      <xdr:col>1</xdr:col>
      <xdr:colOff>609923</xdr:colOff>
      <xdr:row>46</xdr:row>
      <xdr:rowOff>85726</xdr:rowOff>
    </xdr:to>
    <xdr:sp macro="" textlink="">
      <xdr:nvSpPr>
        <xdr:cNvPr id="9" name="Text Box 2">
          <a:extLst>
            <a:ext uri="{FF2B5EF4-FFF2-40B4-BE49-F238E27FC236}">
              <a16:creationId xmlns:a16="http://schemas.microsoft.com/office/drawing/2014/main" id="{00000000-0008-0000-1300-000009000000}"/>
            </a:ext>
          </a:extLst>
        </xdr:cNvPr>
        <xdr:cNvSpPr txBox="1">
          <a:spLocks noChangeArrowheads="1"/>
        </xdr:cNvSpPr>
      </xdr:nvSpPr>
      <xdr:spPr bwMode="auto">
        <a:xfrm>
          <a:off x="628650" y="7543800"/>
          <a:ext cx="6099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609923</xdr:colOff>
      <xdr:row>47</xdr:row>
      <xdr:rowOff>85725</xdr:rowOff>
    </xdr:to>
    <xdr:sp macro="" textlink="">
      <xdr:nvSpPr>
        <xdr:cNvPr id="10" name="Text Box 2">
          <a:extLst>
            <a:ext uri="{FF2B5EF4-FFF2-40B4-BE49-F238E27FC236}">
              <a16:creationId xmlns:a16="http://schemas.microsoft.com/office/drawing/2014/main" id="{00000000-0008-0000-1300-00000A000000}"/>
            </a:ext>
          </a:extLst>
        </xdr:cNvPr>
        <xdr:cNvSpPr txBox="1">
          <a:spLocks noChangeArrowheads="1"/>
        </xdr:cNvSpPr>
      </xdr:nvSpPr>
      <xdr:spPr bwMode="auto">
        <a:xfrm>
          <a:off x="628650" y="7705725"/>
          <a:ext cx="6099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51" name="Object 7" hidden="1">
              <a:extLst>
                <a:ext uri="{63B3BB69-23CF-44E3-9099-C40C66FF867C}">
                  <a14:compatExt spid="_x0000_s722951"/>
                </a:ext>
                <a:ext uri="{FF2B5EF4-FFF2-40B4-BE49-F238E27FC236}">
                  <a16:creationId xmlns:a16="http://schemas.microsoft.com/office/drawing/2014/main" id="{00000000-0008-0000-1300-000007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52" name="Object 8" hidden="1">
              <a:extLst>
                <a:ext uri="{63B3BB69-23CF-44E3-9099-C40C66FF867C}">
                  <a14:compatExt spid="_x0000_s722952"/>
                </a:ext>
                <a:ext uri="{FF2B5EF4-FFF2-40B4-BE49-F238E27FC236}">
                  <a16:creationId xmlns:a16="http://schemas.microsoft.com/office/drawing/2014/main" id="{00000000-0008-0000-1300-000008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485775</xdr:colOff>
          <xdr:row>3</xdr:row>
          <xdr:rowOff>76200</xdr:rowOff>
        </xdr:to>
        <xdr:sp macro="" textlink="">
          <xdr:nvSpPr>
            <xdr:cNvPr id="722953" name="Object 9" hidden="1">
              <a:extLst>
                <a:ext uri="{63B3BB69-23CF-44E3-9099-C40C66FF867C}">
                  <a14:compatExt spid="_x0000_s722953"/>
                </a:ext>
                <a:ext uri="{FF2B5EF4-FFF2-40B4-BE49-F238E27FC236}">
                  <a16:creationId xmlns:a16="http://schemas.microsoft.com/office/drawing/2014/main" id="{00000000-0008-0000-1300-000009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0</xdr:colOff>
      <xdr:row>42</xdr:row>
      <xdr:rowOff>0</xdr:rowOff>
    </xdr:from>
    <xdr:to>
      <xdr:col>1</xdr:col>
      <xdr:colOff>609923</xdr:colOff>
      <xdr:row>43</xdr:row>
      <xdr:rowOff>85726</xdr:rowOff>
    </xdr:to>
    <xdr:sp macro="" textlink="">
      <xdr:nvSpPr>
        <xdr:cNvPr id="22" name="Text Box 2">
          <a:extLst>
            <a:ext uri="{FF2B5EF4-FFF2-40B4-BE49-F238E27FC236}">
              <a16:creationId xmlns:a16="http://schemas.microsoft.com/office/drawing/2014/main" id="{00000000-0008-0000-1300-000016000000}"/>
            </a:ext>
          </a:extLst>
        </xdr:cNvPr>
        <xdr:cNvSpPr txBox="1">
          <a:spLocks noChangeArrowheads="1"/>
        </xdr:cNvSpPr>
      </xdr:nvSpPr>
      <xdr:spPr bwMode="auto">
        <a:xfrm>
          <a:off x="628650" y="7058025"/>
          <a:ext cx="6099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0</xdr:rowOff>
    </xdr:from>
    <xdr:to>
      <xdr:col>1</xdr:col>
      <xdr:colOff>609923</xdr:colOff>
      <xdr:row>44</xdr:row>
      <xdr:rowOff>85725</xdr:rowOff>
    </xdr:to>
    <xdr:sp macro="" textlink="">
      <xdr:nvSpPr>
        <xdr:cNvPr id="23" name="Text Box 2">
          <a:extLst>
            <a:ext uri="{FF2B5EF4-FFF2-40B4-BE49-F238E27FC236}">
              <a16:creationId xmlns:a16="http://schemas.microsoft.com/office/drawing/2014/main" id="{00000000-0008-0000-1300-000017000000}"/>
            </a:ext>
          </a:extLst>
        </xdr:cNvPr>
        <xdr:cNvSpPr txBox="1">
          <a:spLocks noChangeArrowheads="1"/>
        </xdr:cNvSpPr>
      </xdr:nvSpPr>
      <xdr:spPr bwMode="auto">
        <a:xfrm>
          <a:off x="628650" y="7219950"/>
          <a:ext cx="6099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60" name="Object 16" hidden="1">
              <a:extLst>
                <a:ext uri="{63B3BB69-23CF-44E3-9099-C40C66FF867C}">
                  <a14:compatExt spid="_x0000_s722960"/>
                </a:ext>
                <a:ext uri="{FF2B5EF4-FFF2-40B4-BE49-F238E27FC236}">
                  <a16:creationId xmlns:a16="http://schemas.microsoft.com/office/drawing/2014/main" id="{00000000-0008-0000-1300-000010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61" name="Object 17" hidden="1">
              <a:extLst>
                <a:ext uri="{63B3BB69-23CF-44E3-9099-C40C66FF867C}">
                  <a14:compatExt spid="_x0000_s722961"/>
                </a:ext>
                <a:ext uri="{FF2B5EF4-FFF2-40B4-BE49-F238E27FC236}">
                  <a16:creationId xmlns:a16="http://schemas.microsoft.com/office/drawing/2014/main" id="{00000000-0008-0000-1300-000011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485775</xdr:colOff>
          <xdr:row>3</xdr:row>
          <xdr:rowOff>76200</xdr:rowOff>
        </xdr:to>
        <xdr:sp macro="" textlink="">
          <xdr:nvSpPr>
            <xdr:cNvPr id="722962" name="Object 18" hidden="1">
              <a:extLst>
                <a:ext uri="{63B3BB69-23CF-44E3-9099-C40C66FF867C}">
                  <a14:compatExt spid="_x0000_s722962"/>
                </a:ext>
                <a:ext uri="{FF2B5EF4-FFF2-40B4-BE49-F238E27FC236}">
                  <a16:creationId xmlns:a16="http://schemas.microsoft.com/office/drawing/2014/main" id="{00000000-0008-0000-1300-000012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0</xdr:colOff>
      <xdr:row>45</xdr:row>
      <xdr:rowOff>0</xdr:rowOff>
    </xdr:from>
    <xdr:to>
      <xdr:col>1</xdr:col>
      <xdr:colOff>609923</xdr:colOff>
      <xdr:row>46</xdr:row>
      <xdr:rowOff>85726</xdr:rowOff>
    </xdr:to>
    <xdr:sp macro="" textlink="">
      <xdr:nvSpPr>
        <xdr:cNvPr id="27" name="Text Box 2">
          <a:extLst>
            <a:ext uri="{FF2B5EF4-FFF2-40B4-BE49-F238E27FC236}">
              <a16:creationId xmlns:a16="http://schemas.microsoft.com/office/drawing/2014/main" id="{00000000-0008-0000-1300-00001B000000}"/>
            </a:ext>
          </a:extLst>
        </xdr:cNvPr>
        <xdr:cNvSpPr txBox="1">
          <a:spLocks noChangeArrowheads="1"/>
        </xdr:cNvSpPr>
      </xdr:nvSpPr>
      <xdr:spPr bwMode="auto">
        <a:xfrm>
          <a:off x="628650" y="7543800"/>
          <a:ext cx="6099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609923</xdr:colOff>
      <xdr:row>47</xdr:row>
      <xdr:rowOff>85725</xdr:rowOff>
    </xdr:to>
    <xdr:sp macro="" textlink="">
      <xdr:nvSpPr>
        <xdr:cNvPr id="28" name="Text Box 2">
          <a:extLst>
            <a:ext uri="{FF2B5EF4-FFF2-40B4-BE49-F238E27FC236}">
              <a16:creationId xmlns:a16="http://schemas.microsoft.com/office/drawing/2014/main" id="{00000000-0008-0000-1300-00001C000000}"/>
            </a:ext>
          </a:extLst>
        </xdr:cNvPr>
        <xdr:cNvSpPr txBox="1">
          <a:spLocks noChangeArrowheads="1"/>
        </xdr:cNvSpPr>
      </xdr:nvSpPr>
      <xdr:spPr bwMode="auto">
        <a:xfrm>
          <a:off x="628650" y="7705725"/>
          <a:ext cx="6099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63" name="Object 19" hidden="1">
              <a:extLst>
                <a:ext uri="{63B3BB69-23CF-44E3-9099-C40C66FF867C}">
                  <a14:compatExt spid="_x0000_s722963"/>
                </a:ext>
                <a:ext uri="{FF2B5EF4-FFF2-40B4-BE49-F238E27FC236}">
                  <a16:creationId xmlns:a16="http://schemas.microsoft.com/office/drawing/2014/main" id="{00000000-0008-0000-1300-000013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64" name="Object 20" hidden="1">
              <a:extLst>
                <a:ext uri="{63B3BB69-23CF-44E3-9099-C40C66FF867C}">
                  <a14:compatExt spid="_x0000_s722964"/>
                </a:ext>
                <a:ext uri="{FF2B5EF4-FFF2-40B4-BE49-F238E27FC236}">
                  <a16:creationId xmlns:a16="http://schemas.microsoft.com/office/drawing/2014/main" id="{00000000-0008-0000-1300-000014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314325</xdr:colOff>
          <xdr:row>0</xdr:row>
          <xdr:rowOff>114300</xdr:rowOff>
        </xdr:from>
        <xdr:to>
          <xdr:col>1</xdr:col>
          <xdr:colOff>485775</xdr:colOff>
          <xdr:row>3</xdr:row>
          <xdr:rowOff>76200</xdr:rowOff>
        </xdr:to>
        <xdr:sp macro="" textlink="">
          <xdr:nvSpPr>
            <xdr:cNvPr id="722965" name="Object 21" hidden="1">
              <a:extLst>
                <a:ext uri="{63B3BB69-23CF-44E3-9099-C40C66FF867C}">
                  <a14:compatExt spid="_x0000_s722965"/>
                </a:ext>
                <a:ext uri="{FF2B5EF4-FFF2-40B4-BE49-F238E27FC236}">
                  <a16:creationId xmlns:a16="http://schemas.microsoft.com/office/drawing/2014/main" id="{00000000-0008-0000-1300-0000150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733425</xdr:colOff>
          <xdr:row>1</xdr:row>
          <xdr:rowOff>9525</xdr:rowOff>
        </xdr:from>
        <xdr:to>
          <xdr:col>1</xdr:col>
          <xdr:colOff>1533525</xdr:colOff>
          <xdr:row>3</xdr:row>
          <xdr:rowOff>142875</xdr:rowOff>
        </xdr:to>
        <xdr:sp macro="" textlink="">
          <xdr:nvSpPr>
            <xdr:cNvPr id="726018" name="Object 2" hidden="1">
              <a:extLst>
                <a:ext uri="{63B3BB69-23CF-44E3-9099-C40C66FF867C}">
                  <a14:compatExt spid="_x0000_s726018"/>
                </a:ext>
                <a:ext uri="{FF2B5EF4-FFF2-40B4-BE49-F238E27FC236}">
                  <a16:creationId xmlns:a16="http://schemas.microsoft.com/office/drawing/2014/main" id="{00000000-0008-0000-1400-00000214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28575</xdr:colOff>
          <xdr:row>4</xdr:row>
          <xdr:rowOff>19050</xdr:rowOff>
        </xdr:to>
        <xdr:sp macro="" textlink="">
          <xdr:nvSpPr>
            <xdr:cNvPr id="732162" name="Object 2" hidden="1">
              <a:extLst>
                <a:ext uri="{63B3BB69-23CF-44E3-9099-C40C66FF867C}">
                  <a14:compatExt spid="_x0000_s732162"/>
                </a:ext>
                <a:ext uri="{FF2B5EF4-FFF2-40B4-BE49-F238E27FC236}">
                  <a16:creationId xmlns:a16="http://schemas.microsoft.com/office/drawing/2014/main" id="{00000000-0008-0000-1500-0000022C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76200</xdr:rowOff>
        </xdr:from>
        <xdr:to>
          <xdr:col>1</xdr:col>
          <xdr:colOff>47625</xdr:colOff>
          <xdr:row>1</xdr:row>
          <xdr:rowOff>133350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85725</xdr:rowOff>
    </xdr:to>
    <xdr:sp macro="" textlink="">
      <xdr:nvSpPr>
        <xdr:cNvPr id="6" name="Text Box 2">
          <a:extLst>
            <a:ext uri="{FF2B5EF4-FFF2-40B4-BE49-F238E27FC236}">
              <a16:creationId xmlns:a16="http://schemas.microsoft.com/office/drawing/2014/main" id="{00000000-0008-0000-1600-000006000000}"/>
            </a:ext>
          </a:extLst>
        </xdr:cNvPr>
        <xdr:cNvSpPr txBox="1">
          <a:spLocks noChangeArrowheads="1"/>
        </xdr:cNvSpPr>
      </xdr:nvSpPr>
      <xdr:spPr bwMode="auto">
        <a:xfrm>
          <a:off x="628650" y="8334375"/>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7" name="Text Box 2">
          <a:extLst>
            <a:ext uri="{FF2B5EF4-FFF2-40B4-BE49-F238E27FC236}">
              <a16:creationId xmlns:a16="http://schemas.microsoft.com/office/drawing/2014/main" id="{00000000-0008-0000-1600-000007000000}"/>
            </a:ext>
          </a:extLst>
        </xdr:cNvPr>
        <xdr:cNvSpPr txBox="1">
          <a:spLocks noChangeArrowheads="1"/>
        </xdr:cNvSpPr>
      </xdr:nvSpPr>
      <xdr:spPr bwMode="auto">
        <a:xfrm>
          <a:off x="628650" y="84963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7" name="Object 3" hidden="1">
              <a:extLst>
                <a:ext uri="{63B3BB69-23CF-44E3-9099-C40C66FF867C}">
                  <a14:compatExt spid="_x0000_s712707"/>
                </a:ext>
                <a:ext uri="{FF2B5EF4-FFF2-40B4-BE49-F238E27FC236}">
                  <a16:creationId xmlns:a16="http://schemas.microsoft.com/office/drawing/2014/main" id="{00000000-0008-0000-1600-000003E0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8" name="Object 4" hidden="1">
              <a:extLst>
                <a:ext uri="{63B3BB69-23CF-44E3-9099-C40C66FF867C}">
                  <a14:compatExt spid="_x0000_s712708"/>
                </a:ext>
                <a:ext uri="{FF2B5EF4-FFF2-40B4-BE49-F238E27FC236}">
                  <a16:creationId xmlns:a16="http://schemas.microsoft.com/office/drawing/2014/main" id="{00000000-0008-0000-1600-000004E0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44</xdr:row>
      <xdr:rowOff>142875</xdr:rowOff>
    </xdr:to>
    <xdr:grpSp>
      <xdr:nvGrpSpPr>
        <xdr:cNvPr id="692915" name="Group 691">
          <a:extLst>
            <a:ext uri="{FF2B5EF4-FFF2-40B4-BE49-F238E27FC236}">
              <a16:creationId xmlns:a16="http://schemas.microsoft.com/office/drawing/2014/main" id="{00000000-0008-0000-1A00-0000B3920A00}"/>
            </a:ext>
          </a:extLst>
        </xdr:cNvPr>
        <xdr:cNvGrpSpPr>
          <a:grpSpLocks noChangeAspect="1"/>
        </xdr:cNvGrpSpPr>
      </xdr:nvGrpSpPr>
      <xdr:grpSpPr bwMode="auto">
        <a:xfrm>
          <a:off x="0" y="0"/>
          <a:ext cx="6048375" cy="7267575"/>
          <a:chOff x="0" y="0"/>
          <a:chExt cx="9528" cy="11438"/>
        </a:xfrm>
      </xdr:grpSpPr>
      <xdr:sp macro="" textlink="">
        <xdr:nvSpPr>
          <xdr:cNvPr id="693604" name="AutoShape 1380">
            <a:extLst>
              <a:ext uri="{FF2B5EF4-FFF2-40B4-BE49-F238E27FC236}">
                <a16:creationId xmlns:a16="http://schemas.microsoft.com/office/drawing/2014/main" id="{00000000-0008-0000-1A00-000064950A00}"/>
              </a:ext>
            </a:extLst>
          </xdr:cNvPr>
          <xdr:cNvSpPr>
            <a:spLocks noChangeAspect="1" noChangeArrowheads="1" noTextEdit="1"/>
          </xdr:cNvSpPr>
        </xdr:nvSpPr>
        <xdr:spPr bwMode="auto">
          <a:xfrm>
            <a:off x="0" y="0"/>
            <a:ext cx="9528" cy="11438"/>
          </a:xfrm>
          <a:prstGeom prst="rect">
            <a:avLst/>
          </a:prstGeom>
          <a:noFill/>
          <a:extLst>
            <a:ext uri="{909E8E84-426E-40DD-AFC4-6F175D3DCCD1}">
              <a14:hiddenFill xmlns:a14="http://schemas.microsoft.com/office/drawing/2010/main">
                <a:solidFill>
                  <a:srgbClr val="FFFFFF"/>
                </a:solidFill>
              </a14:hiddenFill>
            </a:ext>
          </a:extLst>
        </xdr:spPr>
      </xdr:sp>
      <xdr:grpSp>
        <xdr:nvGrpSpPr>
          <xdr:cNvPr id="693403" name="Group 1179">
            <a:extLst>
              <a:ext uri="{FF2B5EF4-FFF2-40B4-BE49-F238E27FC236}">
                <a16:creationId xmlns:a16="http://schemas.microsoft.com/office/drawing/2014/main" id="{00000000-0008-0000-1A00-00009B940A00}"/>
              </a:ext>
            </a:extLst>
          </xdr:cNvPr>
          <xdr:cNvGrpSpPr>
            <a:grpSpLocks/>
          </xdr:cNvGrpSpPr>
        </xdr:nvGrpSpPr>
        <xdr:grpSpPr bwMode="auto">
          <a:xfrm>
            <a:off x="39" y="52"/>
            <a:ext cx="9352" cy="6449"/>
            <a:chOff x="39" y="52"/>
            <a:chExt cx="9186" cy="6001"/>
          </a:xfrm>
        </xdr:grpSpPr>
        <xdr:sp macro="" textlink="">
          <xdr:nvSpPr>
            <xdr:cNvPr id="693603" name="Rectangle 1379">
              <a:extLst>
                <a:ext uri="{FF2B5EF4-FFF2-40B4-BE49-F238E27FC236}">
                  <a16:creationId xmlns:a16="http://schemas.microsoft.com/office/drawing/2014/main" id="{00000000-0008-0000-1A00-000063950A00}"/>
                </a:ext>
              </a:extLst>
            </xdr:cNvPr>
            <xdr:cNvSpPr>
              <a:spLocks noChangeArrowheads="1"/>
            </xdr:cNvSpPr>
          </xdr:nvSpPr>
          <xdr:spPr bwMode="auto">
            <a:xfrm>
              <a:off x="52" y="788"/>
              <a:ext cx="49" cy="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602" name="Rectangle 1378">
              <a:extLst>
                <a:ext uri="{FF2B5EF4-FFF2-40B4-BE49-F238E27FC236}">
                  <a16:creationId xmlns:a16="http://schemas.microsoft.com/office/drawing/2014/main" id="{00000000-0008-0000-1A00-000062950A00}"/>
                </a:ext>
              </a:extLst>
            </xdr:cNvPr>
            <xdr:cNvSpPr>
              <a:spLocks noChangeArrowheads="1"/>
            </xdr:cNvSpPr>
          </xdr:nvSpPr>
          <xdr:spPr bwMode="auto">
            <a:xfrm>
              <a:off x="2948" y="52"/>
              <a:ext cx="33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A Note on the Labour Force Survey</a:t>
              </a:r>
              <a:endParaRPr lang="en-US"/>
            </a:p>
          </xdr:txBody>
        </xdr:sp>
        <xdr:sp macro="" textlink="">
          <xdr:nvSpPr>
            <xdr:cNvPr id="693601" name="Rectangle 1377">
              <a:extLst>
                <a:ext uri="{FF2B5EF4-FFF2-40B4-BE49-F238E27FC236}">
                  <a16:creationId xmlns:a16="http://schemas.microsoft.com/office/drawing/2014/main" id="{00000000-0008-0000-1A00-000061950A00}"/>
                </a:ext>
              </a:extLst>
            </xdr:cNvPr>
            <xdr:cNvSpPr>
              <a:spLocks noChangeArrowheads="1"/>
            </xdr:cNvSpPr>
          </xdr:nvSpPr>
          <xdr:spPr bwMode="auto">
            <a:xfrm>
              <a:off x="39" y="1060"/>
              <a:ext cx="95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Labour Force Survey (LFS) is in most countries, the most important source of labour  market information.</a:t>
              </a:r>
              <a:endParaRPr lang="en-US"/>
            </a:p>
          </xdr:txBody>
        </xdr:sp>
        <xdr:sp macro="" textlink="">
          <xdr:nvSpPr>
            <xdr:cNvPr id="693600" name="Rectangle 1376">
              <a:extLst>
                <a:ext uri="{FF2B5EF4-FFF2-40B4-BE49-F238E27FC236}">
                  <a16:creationId xmlns:a16="http://schemas.microsoft.com/office/drawing/2014/main" id="{00000000-0008-0000-1A00-000060950A00}"/>
                </a:ext>
              </a:extLst>
            </xdr:cNvPr>
            <xdr:cNvSpPr>
              <a:spLocks noChangeArrowheads="1"/>
            </xdr:cNvSpPr>
          </xdr:nvSpPr>
          <xdr:spPr bwMode="auto">
            <a:xfrm>
              <a:off x="39" y="1616"/>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99" name="Rectangle 1375">
              <a:extLst>
                <a:ext uri="{FF2B5EF4-FFF2-40B4-BE49-F238E27FC236}">
                  <a16:creationId xmlns:a16="http://schemas.microsoft.com/office/drawing/2014/main" id="{00000000-0008-0000-1A00-00005F950A00}"/>
                </a:ext>
              </a:extLst>
            </xdr:cNvPr>
            <xdr:cNvSpPr>
              <a:spLocks noChangeArrowheads="1"/>
            </xdr:cNvSpPr>
          </xdr:nvSpPr>
          <xdr:spPr bwMode="auto">
            <a:xfrm>
              <a:off x="427" y="1616"/>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98" name="Rectangle 1374">
              <a:extLst>
                <a:ext uri="{FF2B5EF4-FFF2-40B4-BE49-F238E27FC236}">
                  <a16:creationId xmlns:a16="http://schemas.microsoft.com/office/drawing/2014/main" id="{00000000-0008-0000-1A00-00005E950A00}"/>
                </a:ext>
              </a:extLst>
            </xdr:cNvPr>
            <xdr:cNvSpPr>
              <a:spLocks noChangeArrowheads="1"/>
            </xdr:cNvSpPr>
          </xdr:nvSpPr>
          <xdr:spPr bwMode="auto">
            <a:xfrm>
              <a:off x="1008" y="1616"/>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597" name="Rectangle 1373">
              <a:extLst>
                <a:ext uri="{FF2B5EF4-FFF2-40B4-BE49-F238E27FC236}">
                  <a16:creationId xmlns:a16="http://schemas.microsoft.com/office/drawing/2014/main" id="{00000000-0008-0000-1A00-00005D950A00}"/>
                </a:ext>
              </a:extLst>
            </xdr:cNvPr>
            <xdr:cNvSpPr>
              <a:spLocks noChangeArrowheads="1"/>
            </xdr:cNvSpPr>
          </xdr:nvSpPr>
          <xdr:spPr bwMode="auto">
            <a:xfrm>
              <a:off x="1500" y="1616"/>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comprises</a:t>
              </a:r>
              <a:endParaRPr lang="en-US"/>
            </a:p>
          </xdr:txBody>
        </xdr:sp>
        <xdr:sp macro="" textlink="">
          <xdr:nvSpPr>
            <xdr:cNvPr id="693596" name="Rectangle 1372">
              <a:extLst>
                <a:ext uri="{FF2B5EF4-FFF2-40B4-BE49-F238E27FC236}">
                  <a16:creationId xmlns:a16="http://schemas.microsoft.com/office/drawing/2014/main" id="{00000000-0008-0000-1A00-00005C950A00}"/>
                </a:ext>
              </a:extLst>
            </xdr:cNvPr>
            <xdr:cNvSpPr>
              <a:spLocks noChangeArrowheads="1"/>
            </xdr:cNvSpPr>
          </xdr:nvSpPr>
          <xdr:spPr bwMode="auto">
            <a:xfrm>
              <a:off x="2469" y="1616"/>
              <a:ext cx="7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595" name="Rectangle 1371">
              <a:extLst>
                <a:ext uri="{FF2B5EF4-FFF2-40B4-BE49-F238E27FC236}">
                  <a16:creationId xmlns:a16="http://schemas.microsoft.com/office/drawing/2014/main" id="{00000000-0008-0000-1A00-00005B950A00}"/>
                </a:ext>
              </a:extLst>
            </xdr:cNvPr>
            <xdr:cNvSpPr>
              <a:spLocks noChangeArrowheads="1"/>
            </xdr:cNvSpPr>
          </xdr:nvSpPr>
          <xdr:spPr bwMode="auto">
            <a:xfrm>
              <a:off x="3219" y="161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15</a:t>
              </a:r>
              <a:endParaRPr lang="en-US"/>
            </a:p>
          </xdr:txBody>
        </xdr:sp>
        <xdr:sp macro="" textlink="">
          <xdr:nvSpPr>
            <xdr:cNvPr id="693594" name="Rectangle 1370">
              <a:extLst>
                <a:ext uri="{FF2B5EF4-FFF2-40B4-BE49-F238E27FC236}">
                  <a16:creationId xmlns:a16="http://schemas.microsoft.com/office/drawing/2014/main" id="{00000000-0008-0000-1A00-00005A950A00}"/>
                </a:ext>
              </a:extLst>
            </xdr:cNvPr>
            <xdr:cNvSpPr>
              <a:spLocks noChangeArrowheads="1"/>
            </xdr:cNvSpPr>
          </xdr:nvSpPr>
          <xdr:spPr bwMode="auto">
            <a:xfrm>
              <a:off x="3503" y="1616"/>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years</a:t>
              </a:r>
              <a:endParaRPr lang="en-US"/>
            </a:p>
          </xdr:txBody>
        </xdr:sp>
        <xdr:sp macro="" textlink="">
          <xdr:nvSpPr>
            <xdr:cNvPr id="693593" name="Rectangle 1369">
              <a:extLst>
                <a:ext uri="{FF2B5EF4-FFF2-40B4-BE49-F238E27FC236}">
                  <a16:creationId xmlns:a16="http://schemas.microsoft.com/office/drawing/2014/main" id="{00000000-0008-0000-1A00-000059950A00}"/>
                </a:ext>
              </a:extLst>
            </xdr:cNvPr>
            <xdr:cNvSpPr>
              <a:spLocks noChangeArrowheads="1"/>
            </xdr:cNvSpPr>
          </xdr:nvSpPr>
          <xdr:spPr bwMode="auto">
            <a:xfrm>
              <a:off x="4033" y="161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92" name="Rectangle 1368">
              <a:extLst>
                <a:ext uri="{FF2B5EF4-FFF2-40B4-BE49-F238E27FC236}">
                  <a16:creationId xmlns:a16="http://schemas.microsoft.com/office/drawing/2014/main" id="{00000000-0008-0000-1A00-000058950A00}"/>
                </a:ext>
              </a:extLst>
            </xdr:cNvPr>
            <xdr:cNvSpPr>
              <a:spLocks noChangeArrowheads="1"/>
            </xdr:cNvSpPr>
          </xdr:nvSpPr>
          <xdr:spPr bwMode="auto">
            <a:xfrm>
              <a:off x="4421" y="161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over</a:t>
              </a:r>
              <a:endParaRPr lang="en-US"/>
            </a:p>
          </xdr:txBody>
        </xdr:sp>
        <xdr:sp macro="" textlink="">
          <xdr:nvSpPr>
            <xdr:cNvPr id="693591" name="Rectangle 1367">
              <a:extLst>
                <a:ext uri="{FF2B5EF4-FFF2-40B4-BE49-F238E27FC236}">
                  <a16:creationId xmlns:a16="http://schemas.microsoft.com/office/drawing/2014/main" id="{00000000-0008-0000-1A00-000057950A00}"/>
                </a:ext>
              </a:extLst>
            </xdr:cNvPr>
            <xdr:cNvSpPr>
              <a:spLocks noChangeArrowheads="1"/>
            </xdr:cNvSpPr>
          </xdr:nvSpPr>
          <xdr:spPr bwMode="auto">
            <a:xfrm>
              <a:off x="4848" y="1616"/>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590" name="Rectangle 1366">
              <a:extLst>
                <a:ext uri="{FF2B5EF4-FFF2-40B4-BE49-F238E27FC236}">
                  <a16:creationId xmlns:a16="http://schemas.microsoft.com/office/drawing/2014/main" id="{00000000-0008-0000-1A00-000056950A00}"/>
                </a:ext>
              </a:extLst>
            </xdr:cNvPr>
            <xdr:cNvSpPr>
              <a:spLocks noChangeArrowheads="1"/>
            </xdr:cNvSpPr>
          </xdr:nvSpPr>
          <xdr:spPr bwMode="auto">
            <a:xfrm>
              <a:off x="5585" y="1616"/>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89" name="Rectangle 1365">
              <a:extLst>
                <a:ext uri="{FF2B5EF4-FFF2-40B4-BE49-F238E27FC236}">
                  <a16:creationId xmlns:a16="http://schemas.microsoft.com/office/drawing/2014/main" id="{00000000-0008-0000-1A00-000055950A00}"/>
                </a:ext>
              </a:extLst>
            </xdr:cNvPr>
            <xdr:cNvSpPr>
              <a:spLocks noChangeArrowheads="1"/>
            </xdr:cNvSpPr>
          </xdr:nvSpPr>
          <xdr:spPr bwMode="auto">
            <a:xfrm>
              <a:off x="5792" y="161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88" name="Rectangle 1364">
              <a:extLst>
                <a:ext uri="{FF2B5EF4-FFF2-40B4-BE49-F238E27FC236}">
                  <a16:creationId xmlns:a16="http://schemas.microsoft.com/office/drawing/2014/main" id="{00000000-0008-0000-1A00-000054950A00}"/>
                </a:ext>
              </a:extLst>
            </xdr:cNvPr>
            <xdr:cNvSpPr>
              <a:spLocks noChangeArrowheads="1"/>
            </xdr:cNvSpPr>
          </xdr:nvSpPr>
          <xdr:spPr bwMode="auto">
            <a:xfrm>
              <a:off x="6128" y="1616"/>
              <a:ext cx="6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country</a:t>
              </a:r>
              <a:endParaRPr lang="en-US"/>
            </a:p>
          </xdr:txBody>
        </xdr:sp>
        <xdr:sp macro="" textlink="">
          <xdr:nvSpPr>
            <xdr:cNvPr id="693587" name="Rectangle 1363">
              <a:extLst>
                <a:ext uri="{FF2B5EF4-FFF2-40B4-BE49-F238E27FC236}">
                  <a16:creationId xmlns:a16="http://schemas.microsoft.com/office/drawing/2014/main" id="{00000000-0008-0000-1A00-000053950A00}"/>
                </a:ext>
              </a:extLst>
            </xdr:cNvPr>
            <xdr:cNvSpPr>
              <a:spLocks noChangeArrowheads="1"/>
            </xdr:cNvSpPr>
          </xdr:nvSpPr>
          <xdr:spPr bwMode="auto">
            <a:xfrm>
              <a:off x="6813" y="161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586" name="Rectangle 1362">
              <a:extLst>
                <a:ext uri="{FF2B5EF4-FFF2-40B4-BE49-F238E27FC236}">
                  <a16:creationId xmlns:a16="http://schemas.microsoft.com/office/drawing/2014/main" id="{00000000-0008-0000-1A00-000052950A00}"/>
                </a:ext>
              </a:extLst>
            </xdr:cNvPr>
            <xdr:cNvSpPr>
              <a:spLocks noChangeArrowheads="1"/>
            </xdr:cNvSpPr>
          </xdr:nvSpPr>
          <xdr:spPr bwMode="auto">
            <a:xfrm>
              <a:off x="7240" y="161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85" name="Rectangle 1361">
              <a:extLst>
                <a:ext uri="{FF2B5EF4-FFF2-40B4-BE49-F238E27FC236}">
                  <a16:creationId xmlns:a16="http://schemas.microsoft.com/office/drawing/2014/main" id="{00000000-0008-0000-1A00-000051950A00}"/>
                </a:ext>
              </a:extLst>
            </xdr:cNvPr>
            <xdr:cNvSpPr>
              <a:spLocks noChangeArrowheads="1"/>
            </xdr:cNvSpPr>
          </xdr:nvSpPr>
          <xdr:spPr bwMode="auto">
            <a:xfrm>
              <a:off x="7576" y="1616"/>
              <a:ext cx="8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employed</a:t>
              </a:r>
              <a:endParaRPr lang="en-US"/>
            </a:p>
          </xdr:txBody>
        </xdr:sp>
        <xdr:sp macro="" textlink="">
          <xdr:nvSpPr>
            <xdr:cNvPr id="693584" name="Rectangle 1360">
              <a:extLst>
                <a:ext uri="{FF2B5EF4-FFF2-40B4-BE49-F238E27FC236}">
                  <a16:creationId xmlns:a16="http://schemas.microsoft.com/office/drawing/2014/main" id="{00000000-0008-0000-1A00-000050950A00}"/>
                </a:ext>
              </a:extLst>
            </xdr:cNvPr>
            <xdr:cNvSpPr>
              <a:spLocks noChangeArrowheads="1"/>
            </xdr:cNvSpPr>
          </xdr:nvSpPr>
          <xdr:spPr bwMode="auto">
            <a:xfrm>
              <a:off x="8468" y="1616"/>
              <a:ext cx="1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583" name="Rectangle 1359">
              <a:extLst>
                <a:ext uri="{FF2B5EF4-FFF2-40B4-BE49-F238E27FC236}">
                  <a16:creationId xmlns:a16="http://schemas.microsoft.com/office/drawing/2014/main" id="{00000000-0008-0000-1A00-00004F950A00}"/>
                </a:ext>
              </a:extLst>
            </xdr:cNvPr>
            <xdr:cNvSpPr>
              <a:spLocks noChangeArrowheads="1"/>
            </xdr:cNvSpPr>
          </xdr:nvSpPr>
          <xdr:spPr bwMode="auto">
            <a:xfrm>
              <a:off x="8700" y="161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actively</a:t>
              </a:r>
              <a:endParaRPr lang="en-US"/>
            </a:p>
          </xdr:txBody>
        </xdr:sp>
        <xdr:sp macro="" textlink="">
          <xdr:nvSpPr>
            <xdr:cNvPr id="693582" name="Rectangle 1358">
              <a:extLst>
                <a:ext uri="{FF2B5EF4-FFF2-40B4-BE49-F238E27FC236}">
                  <a16:creationId xmlns:a16="http://schemas.microsoft.com/office/drawing/2014/main" id="{00000000-0008-0000-1A00-00004E950A00}"/>
                </a:ext>
              </a:extLst>
            </xdr:cNvPr>
            <xdr:cNvSpPr>
              <a:spLocks noChangeArrowheads="1"/>
            </xdr:cNvSpPr>
          </xdr:nvSpPr>
          <xdr:spPr bwMode="auto">
            <a:xfrm>
              <a:off x="39"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seeking</a:t>
              </a:r>
              <a:endParaRPr lang="en-US"/>
            </a:p>
          </xdr:txBody>
        </xdr:sp>
        <xdr:sp macro="" textlink="">
          <xdr:nvSpPr>
            <xdr:cNvPr id="693581" name="Rectangle 1357">
              <a:extLst>
                <a:ext uri="{FF2B5EF4-FFF2-40B4-BE49-F238E27FC236}">
                  <a16:creationId xmlns:a16="http://schemas.microsoft.com/office/drawing/2014/main" id="{00000000-0008-0000-1A00-00004D950A00}"/>
                </a:ext>
              </a:extLst>
            </xdr:cNvPr>
            <xdr:cNvSpPr>
              <a:spLocks noChangeArrowheads="1"/>
            </xdr:cNvSpPr>
          </xdr:nvSpPr>
          <xdr:spPr bwMode="auto">
            <a:xfrm>
              <a:off x="776" y="1861"/>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580" name="Rectangle 1356">
              <a:extLst>
                <a:ext uri="{FF2B5EF4-FFF2-40B4-BE49-F238E27FC236}">
                  <a16:creationId xmlns:a16="http://schemas.microsoft.com/office/drawing/2014/main" id="{00000000-0008-0000-1A00-00004C950A00}"/>
                </a:ext>
              </a:extLst>
            </xdr:cNvPr>
            <xdr:cNvSpPr>
              <a:spLocks noChangeArrowheads="1"/>
            </xdr:cNvSpPr>
          </xdr:nvSpPr>
          <xdr:spPr bwMode="auto">
            <a:xfrm>
              <a:off x="1267" y="1861"/>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79" name="Rectangle 1355">
              <a:extLst>
                <a:ext uri="{FF2B5EF4-FFF2-40B4-BE49-F238E27FC236}">
                  <a16:creationId xmlns:a16="http://schemas.microsoft.com/office/drawing/2014/main" id="{00000000-0008-0000-1A00-00004B950A00}"/>
                </a:ext>
              </a:extLst>
            </xdr:cNvPr>
            <xdr:cNvSpPr>
              <a:spLocks noChangeArrowheads="1"/>
            </xdr:cNvSpPr>
          </xdr:nvSpPr>
          <xdr:spPr bwMode="auto">
            <a:xfrm>
              <a:off x="187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8" name="Rectangle 1354">
              <a:extLst>
                <a:ext uri="{FF2B5EF4-FFF2-40B4-BE49-F238E27FC236}">
                  <a16:creationId xmlns:a16="http://schemas.microsoft.com/office/drawing/2014/main" id="{00000000-0008-0000-1A00-00004A950A00}"/>
                </a:ext>
              </a:extLst>
            </xdr:cNvPr>
            <xdr:cNvSpPr>
              <a:spLocks noChangeArrowheads="1"/>
            </xdr:cNvSpPr>
          </xdr:nvSpPr>
          <xdr:spPr bwMode="auto">
            <a:xfrm>
              <a:off x="2224" y="1861"/>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reference</a:t>
              </a:r>
              <a:endParaRPr lang="en-US"/>
            </a:p>
          </xdr:txBody>
        </xdr:sp>
        <xdr:sp macro="" textlink="">
          <xdr:nvSpPr>
            <xdr:cNvPr id="693577" name="Rectangle 1353">
              <a:extLst>
                <a:ext uri="{FF2B5EF4-FFF2-40B4-BE49-F238E27FC236}">
                  <a16:creationId xmlns:a16="http://schemas.microsoft.com/office/drawing/2014/main" id="{00000000-0008-0000-1A00-000049950A00}"/>
                </a:ext>
              </a:extLst>
            </xdr:cNvPr>
            <xdr:cNvSpPr>
              <a:spLocks noChangeArrowheads="1"/>
            </xdr:cNvSpPr>
          </xdr:nvSpPr>
          <xdr:spPr bwMode="auto">
            <a:xfrm>
              <a:off x="3116" y="1861"/>
              <a:ext cx="6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period.</a:t>
              </a:r>
              <a:endParaRPr lang="en-US"/>
            </a:p>
          </xdr:txBody>
        </xdr:sp>
        <xdr:sp macro="" textlink="">
          <xdr:nvSpPr>
            <xdr:cNvPr id="693576" name="Rectangle 1352">
              <a:extLst>
                <a:ext uri="{FF2B5EF4-FFF2-40B4-BE49-F238E27FC236}">
                  <a16:creationId xmlns:a16="http://schemas.microsoft.com/office/drawing/2014/main" id="{00000000-0008-0000-1A00-000048950A00}"/>
                </a:ext>
              </a:extLst>
            </xdr:cNvPr>
            <xdr:cNvSpPr>
              <a:spLocks noChangeArrowheads="1"/>
            </xdr:cNvSpPr>
          </xdr:nvSpPr>
          <xdr:spPr bwMode="auto">
            <a:xfrm>
              <a:off x="3775" y="1861"/>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75" name="Rectangle 1351">
              <a:extLst>
                <a:ext uri="{FF2B5EF4-FFF2-40B4-BE49-F238E27FC236}">
                  <a16:creationId xmlns:a16="http://schemas.microsoft.com/office/drawing/2014/main" id="{00000000-0008-0000-1A00-000047950A00}"/>
                </a:ext>
              </a:extLst>
            </xdr:cNvPr>
            <xdr:cNvSpPr>
              <a:spLocks noChangeArrowheads="1"/>
            </xdr:cNvSpPr>
          </xdr:nvSpPr>
          <xdr:spPr bwMode="auto">
            <a:xfrm>
              <a:off x="4008"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4" name="Rectangle 1350">
              <a:extLst>
                <a:ext uri="{FF2B5EF4-FFF2-40B4-BE49-F238E27FC236}">
                  <a16:creationId xmlns:a16="http://schemas.microsoft.com/office/drawing/2014/main" id="{00000000-0008-0000-1A00-000046950A00}"/>
                </a:ext>
              </a:extLst>
            </xdr:cNvPr>
            <xdr:cNvSpPr>
              <a:spLocks noChangeArrowheads="1"/>
            </xdr:cNvSpPr>
          </xdr:nvSpPr>
          <xdr:spPr bwMode="auto">
            <a:xfrm>
              <a:off x="4357" y="1861"/>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73" name="Rectangle 1349">
              <a:extLst>
                <a:ext uri="{FF2B5EF4-FFF2-40B4-BE49-F238E27FC236}">
                  <a16:creationId xmlns:a16="http://schemas.microsoft.com/office/drawing/2014/main" id="{00000000-0008-0000-1A00-000045950A00}"/>
                </a:ext>
              </a:extLst>
            </xdr:cNvPr>
            <xdr:cNvSpPr>
              <a:spLocks noChangeArrowheads="1"/>
            </xdr:cNvSpPr>
          </xdr:nvSpPr>
          <xdr:spPr bwMode="auto">
            <a:xfrm>
              <a:off x="5158"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72" name="Rectangle 1348">
              <a:extLst>
                <a:ext uri="{FF2B5EF4-FFF2-40B4-BE49-F238E27FC236}">
                  <a16:creationId xmlns:a16="http://schemas.microsoft.com/office/drawing/2014/main" id="{00000000-0008-0000-1A00-000044950A00}"/>
                </a:ext>
              </a:extLst>
            </xdr:cNvPr>
            <xdr:cNvSpPr>
              <a:spLocks noChangeArrowheads="1"/>
            </xdr:cNvSpPr>
          </xdr:nvSpPr>
          <xdr:spPr bwMode="auto">
            <a:xfrm>
              <a:off x="589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1" name="Rectangle 1347">
              <a:extLst>
                <a:ext uri="{FF2B5EF4-FFF2-40B4-BE49-F238E27FC236}">
                  <a16:creationId xmlns:a16="http://schemas.microsoft.com/office/drawing/2014/main" id="{00000000-0008-0000-1A00-000043950A00}"/>
                </a:ext>
              </a:extLst>
            </xdr:cNvPr>
            <xdr:cNvSpPr>
              <a:spLocks noChangeArrowheads="1"/>
            </xdr:cNvSpPr>
          </xdr:nvSpPr>
          <xdr:spPr bwMode="auto">
            <a:xfrm>
              <a:off x="6257"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70" name="Rectangle 1346">
              <a:extLst>
                <a:ext uri="{FF2B5EF4-FFF2-40B4-BE49-F238E27FC236}">
                  <a16:creationId xmlns:a16="http://schemas.microsoft.com/office/drawing/2014/main" id="{00000000-0008-0000-1A00-000042950A00}"/>
                </a:ext>
              </a:extLst>
            </xdr:cNvPr>
            <xdr:cNvSpPr>
              <a:spLocks noChangeArrowheads="1"/>
            </xdr:cNvSpPr>
          </xdr:nvSpPr>
          <xdr:spPr bwMode="auto">
            <a:xfrm>
              <a:off x="6697" y="1861"/>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69" name="Rectangle 1345">
              <a:extLst>
                <a:ext uri="{FF2B5EF4-FFF2-40B4-BE49-F238E27FC236}">
                  <a16:creationId xmlns:a16="http://schemas.microsoft.com/office/drawing/2014/main" id="{00000000-0008-0000-1A00-000041950A00}"/>
                </a:ext>
              </a:extLst>
            </xdr:cNvPr>
            <xdr:cNvSpPr>
              <a:spLocks noChangeArrowheads="1"/>
            </xdr:cNvSpPr>
          </xdr:nvSpPr>
          <xdr:spPr bwMode="auto">
            <a:xfrm>
              <a:off x="6942"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568" name="Rectangle 1344">
              <a:extLst>
                <a:ext uri="{FF2B5EF4-FFF2-40B4-BE49-F238E27FC236}">
                  <a16:creationId xmlns:a16="http://schemas.microsoft.com/office/drawing/2014/main" id="{00000000-0008-0000-1A00-000040950A00}"/>
                </a:ext>
              </a:extLst>
            </xdr:cNvPr>
            <xdr:cNvSpPr>
              <a:spLocks noChangeArrowheads="1"/>
            </xdr:cNvSpPr>
          </xdr:nvSpPr>
          <xdr:spPr bwMode="auto">
            <a:xfrm>
              <a:off x="7382" y="1861"/>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567" name="Rectangle 1343">
              <a:extLst>
                <a:ext uri="{FF2B5EF4-FFF2-40B4-BE49-F238E27FC236}">
                  <a16:creationId xmlns:a16="http://schemas.microsoft.com/office/drawing/2014/main" id="{00000000-0008-0000-1A00-00003F950A00}"/>
                </a:ext>
              </a:extLst>
            </xdr:cNvPr>
            <xdr:cNvSpPr>
              <a:spLocks noChangeArrowheads="1"/>
            </xdr:cNvSpPr>
          </xdr:nvSpPr>
          <xdr:spPr bwMode="auto">
            <a:xfrm>
              <a:off x="7899" y="1861"/>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566" name="Rectangle 1342">
              <a:extLst>
                <a:ext uri="{FF2B5EF4-FFF2-40B4-BE49-F238E27FC236}">
                  <a16:creationId xmlns:a16="http://schemas.microsoft.com/office/drawing/2014/main" id="{00000000-0008-0000-1A00-00003E950A00}"/>
                </a:ext>
              </a:extLst>
            </xdr:cNvPr>
            <xdr:cNvSpPr>
              <a:spLocks noChangeArrowheads="1"/>
            </xdr:cNvSpPr>
          </xdr:nvSpPr>
          <xdr:spPr bwMode="auto">
            <a:xfrm>
              <a:off x="8196"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5" name="Rectangle 1341">
              <a:extLst>
                <a:ext uri="{FF2B5EF4-FFF2-40B4-BE49-F238E27FC236}">
                  <a16:creationId xmlns:a16="http://schemas.microsoft.com/office/drawing/2014/main" id="{00000000-0008-0000-1A00-00003D950A00}"/>
                </a:ext>
              </a:extLst>
            </xdr:cNvPr>
            <xdr:cNvSpPr>
              <a:spLocks noChangeArrowheads="1"/>
            </xdr:cNvSpPr>
          </xdr:nvSpPr>
          <xdr:spPr bwMode="auto">
            <a:xfrm>
              <a:off x="8558" y="1861"/>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basis</a:t>
              </a:r>
              <a:endParaRPr lang="en-US"/>
            </a:p>
          </xdr:txBody>
        </xdr:sp>
        <xdr:sp macro="" textlink="">
          <xdr:nvSpPr>
            <xdr:cNvPr id="693564" name="Rectangle 1340">
              <a:extLst>
                <a:ext uri="{FF2B5EF4-FFF2-40B4-BE49-F238E27FC236}">
                  <a16:creationId xmlns:a16="http://schemas.microsoft.com/office/drawing/2014/main" id="{00000000-0008-0000-1A00-00003C950A00}"/>
                </a:ext>
              </a:extLst>
            </xdr:cNvPr>
            <xdr:cNvSpPr>
              <a:spLocks noChangeArrowheads="1"/>
            </xdr:cNvSpPr>
          </xdr:nvSpPr>
          <xdr:spPr bwMode="auto">
            <a:xfrm>
              <a:off x="9101" y="1861"/>
              <a:ext cx="23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563" name="Rectangle 1339">
              <a:extLst>
                <a:ext uri="{FF2B5EF4-FFF2-40B4-BE49-F238E27FC236}">
                  <a16:creationId xmlns:a16="http://schemas.microsoft.com/office/drawing/2014/main" id="{00000000-0008-0000-1A00-00003B950A00}"/>
                </a:ext>
              </a:extLst>
            </xdr:cNvPr>
            <xdr:cNvSpPr>
              <a:spLocks noChangeArrowheads="1"/>
            </xdr:cNvSpPr>
          </xdr:nvSpPr>
          <xdr:spPr bwMode="auto">
            <a:xfrm>
              <a:off x="39" y="2107"/>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562" name="Rectangle 1338">
              <a:extLst>
                <a:ext uri="{FF2B5EF4-FFF2-40B4-BE49-F238E27FC236}">
                  <a16:creationId xmlns:a16="http://schemas.microsoft.com/office/drawing/2014/main" id="{00000000-0008-0000-1A00-00003A950A00}"/>
                </a:ext>
              </a:extLst>
            </xdr:cNvPr>
            <xdr:cNvSpPr>
              <a:spLocks noChangeArrowheads="1"/>
            </xdr:cNvSpPr>
          </xdr:nvSpPr>
          <xdr:spPr bwMode="auto">
            <a:xfrm>
              <a:off x="970" y="2107"/>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561" name="Rectangle 1337">
              <a:extLst>
                <a:ext uri="{FF2B5EF4-FFF2-40B4-BE49-F238E27FC236}">
                  <a16:creationId xmlns:a16="http://schemas.microsoft.com/office/drawing/2014/main" id="{00000000-0008-0000-1A00-000039950A00}"/>
                </a:ext>
              </a:extLst>
            </xdr:cNvPr>
            <xdr:cNvSpPr>
              <a:spLocks noChangeArrowheads="1"/>
            </xdr:cNvSpPr>
          </xdr:nvSpPr>
          <xdr:spPr bwMode="auto">
            <a:xfrm>
              <a:off x="1926" y="2107"/>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0" name="Rectangle 1336">
              <a:extLst>
                <a:ext uri="{FF2B5EF4-FFF2-40B4-BE49-F238E27FC236}">
                  <a16:creationId xmlns:a16="http://schemas.microsoft.com/office/drawing/2014/main" id="{00000000-0008-0000-1A00-000038950A00}"/>
                </a:ext>
              </a:extLst>
            </xdr:cNvPr>
            <xdr:cNvSpPr>
              <a:spLocks noChangeArrowheads="1"/>
            </xdr:cNvSpPr>
          </xdr:nvSpPr>
          <xdr:spPr bwMode="auto">
            <a:xfrm>
              <a:off x="2327" y="2107"/>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59" name="Rectangle 1335">
              <a:extLst>
                <a:ext uri="{FF2B5EF4-FFF2-40B4-BE49-F238E27FC236}">
                  <a16:creationId xmlns:a16="http://schemas.microsoft.com/office/drawing/2014/main" id="{00000000-0008-0000-1A00-000037950A00}"/>
                </a:ext>
              </a:extLst>
            </xdr:cNvPr>
            <xdr:cNvSpPr>
              <a:spLocks noChangeArrowheads="1"/>
            </xdr:cNvSpPr>
          </xdr:nvSpPr>
          <xdr:spPr bwMode="auto">
            <a:xfrm>
              <a:off x="2754" y="2107"/>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seeks</a:t>
              </a:r>
              <a:endParaRPr lang="en-US"/>
            </a:p>
          </xdr:txBody>
        </xdr:sp>
        <xdr:sp macro="" textlink="">
          <xdr:nvSpPr>
            <xdr:cNvPr id="693558" name="Rectangle 1334">
              <a:extLst>
                <a:ext uri="{FF2B5EF4-FFF2-40B4-BE49-F238E27FC236}">
                  <a16:creationId xmlns:a16="http://schemas.microsoft.com/office/drawing/2014/main" id="{00000000-0008-0000-1A00-000036950A00}"/>
                </a:ext>
              </a:extLst>
            </xdr:cNvPr>
            <xdr:cNvSpPr>
              <a:spLocks noChangeArrowheads="1"/>
            </xdr:cNvSpPr>
          </xdr:nvSpPr>
          <xdr:spPr bwMode="auto">
            <a:xfrm>
              <a:off x="3335" y="2107"/>
              <a:ext cx="98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557" name="Rectangle 1333">
              <a:extLst>
                <a:ext uri="{FF2B5EF4-FFF2-40B4-BE49-F238E27FC236}">
                  <a16:creationId xmlns:a16="http://schemas.microsoft.com/office/drawing/2014/main" id="{00000000-0008-0000-1A00-000035950A00}"/>
                </a:ext>
              </a:extLst>
            </xdr:cNvPr>
            <xdr:cNvSpPr>
              <a:spLocks noChangeArrowheads="1"/>
            </xdr:cNvSpPr>
          </xdr:nvSpPr>
          <xdr:spPr bwMode="auto">
            <a:xfrm>
              <a:off x="4344" y="2107"/>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556" name="Rectangle 1332">
              <a:extLst>
                <a:ext uri="{FF2B5EF4-FFF2-40B4-BE49-F238E27FC236}">
                  <a16:creationId xmlns:a16="http://schemas.microsoft.com/office/drawing/2014/main" id="{00000000-0008-0000-1A00-000034950A00}"/>
                </a:ext>
              </a:extLst>
            </xdr:cNvPr>
            <xdr:cNvSpPr>
              <a:spLocks noChangeArrowheads="1"/>
            </xdr:cNvSpPr>
          </xdr:nvSpPr>
          <xdr:spPr bwMode="auto">
            <a:xfrm>
              <a:off x="4628" y="2107"/>
              <a:ext cx="11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respondents'</a:t>
              </a:r>
              <a:endParaRPr lang="en-US"/>
            </a:p>
          </xdr:txBody>
        </xdr:sp>
        <xdr:sp macro="" textlink="">
          <xdr:nvSpPr>
            <xdr:cNvPr id="693555" name="Rectangle 1331">
              <a:extLst>
                <a:ext uri="{FF2B5EF4-FFF2-40B4-BE49-F238E27FC236}">
                  <a16:creationId xmlns:a16="http://schemas.microsoft.com/office/drawing/2014/main" id="{00000000-0008-0000-1A00-000033950A00}"/>
                </a:ext>
              </a:extLst>
            </xdr:cNvPr>
            <xdr:cNvSpPr>
              <a:spLocks noChangeArrowheads="1"/>
            </xdr:cNvSpPr>
          </xdr:nvSpPr>
          <xdr:spPr bwMode="auto">
            <a:xfrm>
              <a:off x="5792"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54" name="Rectangle 1330">
              <a:extLst>
                <a:ext uri="{FF2B5EF4-FFF2-40B4-BE49-F238E27FC236}">
                  <a16:creationId xmlns:a16="http://schemas.microsoft.com/office/drawing/2014/main" id="{00000000-0008-0000-1A00-000032950A00}"/>
                </a:ext>
              </a:extLst>
            </xdr:cNvPr>
            <xdr:cNvSpPr>
              <a:spLocks noChangeArrowheads="1"/>
            </xdr:cNvSpPr>
          </xdr:nvSpPr>
          <xdr:spPr bwMode="auto">
            <a:xfrm>
              <a:off x="6386" y="2107"/>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market</a:t>
              </a:r>
              <a:endParaRPr lang="en-US"/>
            </a:p>
          </xdr:txBody>
        </xdr:sp>
        <xdr:sp macro="" textlink="">
          <xdr:nvSpPr>
            <xdr:cNvPr id="693553" name="Rectangle 1329">
              <a:extLst>
                <a:ext uri="{FF2B5EF4-FFF2-40B4-BE49-F238E27FC236}">
                  <a16:creationId xmlns:a16="http://schemas.microsoft.com/office/drawing/2014/main" id="{00000000-0008-0000-1A00-000031950A00}"/>
                </a:ext>
              </a:extLst>
            </xdr:cNvPr>
            <xdr:cNvSpPr>
              <a:spLocks noChangeArrowheads="1"/>
            </xdr:cNvSpPr>
          </xdr:nvSpPr>
          <xdr:spPr bwMode="auto">
            <a:xfrm>
              <a:off x="7046" y="2107"/>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status</a:t>
              </a:r>
              <a:endParaRPr lang="en-US"/>
            </a:p>
          </xdr:txBody>
        </xdr:sp>
        <xdr:sp macro="" textlink="">
          <xdr:nvSpPr>
            <xdr:cNvPr id="693552" name="Rectangle 1328">
              <a:extLst>
                <a:ext uri="{FF2B5EF4-FFF2-40B4-BE49-F238E27FC236}">
                  <a16:creationId xmlns:a16="http://schemas.microsoft.com/office/drawing/2014/main" id="{00000000-0008-0000-1A00-000030950A00}"/>
                </a:ext>
              </a:extLst>
            </xdr:cNvPr>
            <xdr:cNvSpPr>
              <a:spLocks noChangeArrowheads="1"/>
            </xdr:cNvSpPr>
          </xdr:nvSpPr>
          <xdr:spPr bwMode="auto">
            <a:xfrm>
              <a:off x="7640" y="2107"/>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51" name="Rectangle 1327">
              <a:extLst>
                <a:ext uri="{FF2B5EF4-FFF2-40B4-BE49-F238E27FC236}">
                  <a16:creationId xmlns:a16="http://schemas.microsoft.com/office/drawing/2014/main" id="{00000000-0008-0000-1A00-00002F950A00}"/>
                </a:ext>
              </a:extLst>
            </xdr:cNvPr>
            <xdr:cNvSpPr>
              <a:spLocks noChangeArrowheads="1"/>
            </xdr:cNvSpPr>
          </xdr:nvSpPr>
          <xdr:spPr bwMode="auto">
            <a:xfrm>
              <a:off x="8028" y="2107"/>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profile</a:t>
              </a:r>
              <a:endParaRPr lang="en-US"/>
            </a:p>
          </xdr:txBody>
        </xdr:sp>
        <xdr:sp macro="" textlink="">
          <xdr:nvSpPr>
            <xdr:cNvPr id="693550" name="Rectangle 1326">
              <a:extLst>
                <a:ext uri="{FF2B5EF4-FFF2-40B4-BE49-F238E27FC236}">
                  <a16:creationId xmlns:a16="http://schemas.microsoft.com/office/drawing/2014/main" id="{00000000-0008-0000-1A00-00002E950A00}"/>
                </a:ext>
              </a:extLst>
            </xdr:cNvPr>
            <xdr:cNvSpPr>
              <a:spLocks noChangeArrowheads="1"/>
            </xdr:cNvSpPr>
          </xdr:nvSpPr>
          <xdr:spPr bwMode="auto">
            <a:xfrm>
              <a:off x="8623"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49" name="Rectangle 1325">
              <a:extLst>
                <a:ext uri="{FF2B5EF4-FFF2-40B4-BE49-F238E27FC236}">
                  <a16:creationId xmlns:a16="http://schemas.microsoft.com/office/drawing/2014/main" id="{00000000-0008-0000-1A00-00002D950A00}"/>
                </a:ext>
              </a:extLst>
            </xdr:cNvPr>
            <xdr:cNvSpPr>
              <a:spLocks noChangeArrowheads="1"/>
            </xdr:cNvSpPr>
          </xdr:nvSpPr>
          <xdr:spPr bwMode="auto">
            <a:xfrm>
              <a:off x="9218" y="2107"/>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48" name="Rectangle 1324">
              <a:extLst>
                <a:ext uri="{FF2B5EF4-FFF2-40B4-BE49-F238E27FC236}">
                  <a16:creationId xmlns:a16="http://schemas.microsoft.com/office/drawing/2014/main" id="{00000000-0008-0000-1A00-00002C950A00}"/>
                </a:ext>
              </a:extLst>
            </xdr:cNvPr>
            <xdr:cNvSpPr>
              <a:spLocks noChangeArrowheads="1"/>
            </xdr:cNvSpPr>
          </xdr:nvSpPr>
          <xdr:spPr bwMode="auto">
            <a:xfrm>
              <a:off x="39" y="2352"/>
              <a:ext cx="877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specific reference period, normally a period of one week, immediately prior to the start of the survey.</a:t>
              </a:r>
              <a:endParaRPr lang="en-US"/>
            </a:p>
          </xdr:txBody>
        </xdr:sp>
        <xdr:sp macro="" textlink="">
          <xdr:nvSpPr>
            <xdr:cNvPr id="693547" name="Rectangle 1323">
              <a:extLst>
                <a:ext uri="{FF2B5EF4-FFF2-40B4-BE49-F238E27FC236}">
                  <a16:creationId xmlns:a16="http://schemas.microsoft.com/office/drawing/2014/main" id="{00000000-0008-0000-1A00-00002B950A00}"/>
                </a:ext>
              </a:extLst>
            </xdr:cNvPr>
            <xdr:cNvSpPr>
              <a:spLocks noChangeArrowheads="1"/>
            </xdr:cNvSpPr>
          </xdr:nvSpPr>
          <xdr:spPr bwMode="auto">
            <a:xfrm>
              <a:off x="39"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6" name="Rectangle 1322">
              <a:extLst>
                <a:ext uri="{FF2B5EF4-FFF2-40B4-BE49-F238E27FC236}">
                  <a16:creationId xmlns:a16="http://schemas.microsoft.com/office/drawing/2014/main" id="{00000000-0008-0000-1A00-00002A950A00}"/>
                </a:ext>
              </a:extLst>
            </xdr:cNvPr>
            <xdr:cNvSpPr>
              <a:spLocks noChangeArrowheads="1"/>
            </xdr:cNvSpPr>
          </xdr:nvSpPr>
          <xdr:spPr bwMode="auto">
            <a:xfrm>
              <a:off x="414" y="286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first</a:t>
              </a:r>
              <a:endParaRPr lang="en-US"/>
            </a:p>
          </xdr:txBody>
        </xdr:sp>
        <xdr:sp macro="" textlink="">
          <xdr:nvSpPr>
            <xdr:cNvPr id="693545" name="Rectangle 1321">
              <a:extLst>
                <a:ext uri="{FF2B5EF4-FFF2-40B4-BE49-F238E27FC236}">
                  <a16:creationId xmlns:a16="http://schemas.microsoft.com/office/drawing/2014/main" id="{00000000-0008-0000-1A00-000029950A00}"/>
                </a:ext>
              </a:extLst>
            </xdr:cNvPr>
            <xdr:cNvSpPr>
              <a:spLocks noChangeArrowheads="1"/>
            </xdr:cNvSpPr>
          </xdr:nvSpPr>
          <xdr:spPr bwMode="auto">
            <a:xfrm>
              <a:off x="776"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44" name="Rectangle 1320">
              <a:extLst>
                <a:ext uri="{FF2B5EF4-FFF2-40B4-BE49-F238E27FC236}">
                  <a16:creationId xmlns:a16="http://schemas.microsoft.com/office/drawing/2014/main" id="{00000000-0008-0000-1A00-000028950A00}"/>
                </a:ext>
              </a:extLst>
            </xdr:cNvPr>
            <xdr:cNvSpPr>
              <a:spLocks noChangeArrowheads="1"/>
            </xdr:cNvSpPr>
          </xdr:nvSpPr>
          <xdr:spPr bwMode="auto">
            <a:xfrm>
              <a:off x="1176"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43" name="Rectangle 1319">
              <a:extLst>
                <a:ext uri="{FF2B5EF4-FFF2-40B4-BE49-F238E27FC236}">
                  <a16:creationId xmlns:a16="http://schemas.microsoft.com/office/drawing/2014/main" id="{00000000-0008-0000-1A00-000027950A00}"/>
                </a:ext>
              </a:extLst>
            </xdr:cNvPr>
            <xdr:cNvSpPr>
              <a:spLocks noChangeArrowheads="1"/>
            </xdr:cNvSpPr>
          </xdr:nvSpPr>
          <xdr:spPr bwMode="auto">
            <a:xfrm>
              <a:off x="1370" y="286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2" name="Rectangle 1318">
              <a:extLst>
                <a:ext uri="{FF2B5EF4-FFF2-40B4-BE49-F238E27FC236}">
                  <a16:creationId xmlns:a16="http://schemas.microsoft.com/office/drawing/2014/main" id="{00000000-0008-0000-1A00-000026950A00}"/>
                </a:ext>
              </a:extLst>
            </xdr:cNvPr>
            <xdr:cNvSpPr>
              <a:spLocks noChangeArrowheads="1"/>
            </xdr:cNvSpPr>
          </xdr:nvSpPr>
          <xdr:spPr bwMode="auto">
            <a:xfrm>
              <a:off x="1681" y="2869"/>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41" name="Rectangle 1317">
              <a:extLst>
                <a:ext uri="{FF2B5EF4-FFF2-40B4-BE49-F238E27FC236}">
                  <a16:creationId xmlns:a16="http://schemas.microsoft.com/office/drawing/2014/main" id="{00000000-0008-0000-1A00-000025950A00}"/>
                </a:ext>
              </a:extLst>
            </xdr:cNvPr>
            <xdr:cNvSpPr>
              <a:spLocks noChangeArrowheads="1"/>
            </xdr:cNvSpPr>
          </xdr:nvSpPr>
          <xdr:spPr bwMode="auto">
            <a:xfrm>
              <a:off x="2443" y="2869"/>
              <a:ext cx="6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40" name="Rectangle 1316">
              <a:extLst>
                <a:ext uri="{FF2B5EF4-FFF2-40B4-BE49-F238E27FC236}">
                  <a16:creationId xmlns:a16="http://schemas.microsoft.com/office/drawing/2014/main" id="{00000000-0008-0000-1A00-000024950A00}"/>
                </a:ext>
              </a:extLst>
            </xdr:cNvPr>
            <xdr:cNvSpPr>
              <a:spLocks noChangeArrowheads="1"/>
            </xdr:cNvSpPr>
          </xdr:nvSpPr>
          <xdr:spPr bwMode="auto">
            <a:xfrm>
              <a:off x="3090" y="2869"/>
              <a:ext cx="35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539" name="Rectangle 1315">
              <a:extLst>
                <a:ext uri="{FF2B5EF4-FFF2-40B4-BE49-F238E27FC236}">
                  <a16:creationId xmlns:a16="http://schemas.microsoft.com/office/drawing/2014/main" id="{00000000-0008-0000-1A00-000023950A00}"/>
                </a:ext>
              </a:extLst>
            </xdr:cNvPr>
            <xdr:cNvSpPr>
              <a:spLocks noChangeArrowheads="1"/>
            </xdr:cNvSpPr>
          </xdr:nvSpPr>
          <xdr:spPr bwMode="auto">
            <a:xfrm>
              <a:off x="3491" y="2869"/>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538" name="Rectangle 1314">
              <a:extLst>
                <a:ext uri="{FF2B5EF4-FFF2-40B4-BE49-F238E27FC236}">
                  <a16:creationId xmlns:a16="http://schemas.microsoft.com/office/drawing/2014/main" id="{00000000-0008-0000-1A00-000022950A00}"/>
                </a:ext>
              </a:extLst>
            </xdr:cNvPr>
            <xdr:cNvSpPr>
              <a:spLocks noChangeArrowheads="1"/>
            </xdr:cNvSpPr>
          </xdr:nvSpPr>
          <xdr:spPr bwMode="auto">
            <a:xfrm>
              <a:off x="4421"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37" name="Rectangle 1313">
              <a:extLst>
                <a:ext uri="{FF2B5EF4-FFF2-40B4-BE49-F238E27FC236}">
                  <a16:creationId xmlns:a16="http://schemas.microsoft.com/office/drawing/2014/main" id="{00000000-0008-0000-1A00-000021950A00}"/>
                </a:ext>
              </a:extLst>
            </xdr:cNvPr>
            <xdr:cNvSpPr>
              <a:spLocks noChangeArrowheads="1"/>
            </xdr:cNvSpPr>
          </xdr:nvSpPr>
          <xdr:spPr bwMode="auto">
            <a:xfrm>
              <a:off x="4615" y="2869"/>
              <a:ext cx="49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1991.</a:t>
              </a:r>
              <a:endParaRPr lang="en-US"/>
            </a:p>
          </xdr:txBody>
        </xdr:sp>
        <xdr:sp macro="" textlink="">
          <xdr:nvSpPr>
            <xdr:cNvPr id="693536" name="Rectangle 1312">
              <a:extLst>
                <a:ext uri="{FF2B5EF4-FFF2-40B4-BE49-F238E27FC236}">
                  <a16:creationId xmlns:a16="http://schemas.microsoft.com/office/drawing/2014/main" id="{00000000-0008-0000-1A00-000020950A00}"/>
                </a:ext>
              </a:extLst>
            </xdr:cNvPr>
            <xdr:cNvSpPr>
              <a:spLocks noChangeArrowheads="1"/>
            </xdr:cNvSpPr>
          </xdr:nvSpPr>
          <xdr:spPr bwMode="auto">
            <a:xfrm>
              <a:off x="5132"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35" name="Rectangle 1311">
              <a:extLst>
                <a:ext uri="{FF2B5EF4-FFF2-40B4-BE49-F238E27FC236}">
                  <a16:creationId xmlns:a16="http://schemas.microsoft.com/office/drawing/2014/main" id="{00000000-0008-0000-1A00-00001F950A00}"/>
                </a:ext>
              </a:extLst>
            </xdr:cNvPr>
            <xdr:cNvSpPr>
              <a:spLocks noChangeArrowheads="1"/>
            </xdr:cNvSpPr>
          </xdr:nvSpPr>
          <xdr:spPr bwMode="auto">
            <a:xfrm>
              <a:off x="5507"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34" name="Rectangle 1310">
              <a:extLst>
                <a:ext uri="{FF2B5EF4-FFF2-40B4-BE49-F238E27FC236}">
                  <a16:creationId xmlns:a16="http://schemas.microsoft.com/office/drawing/2014/main" id="{00000000-0008-0000-1A00-00001E950A00}"/>
                </a:ext>
              </a:extLst>
            </xdr:cNvPr>
            <xdr:cNvSpPr>
              <a:spLocks noChangeArrowheads="1"/>
            </xdr:cNvSpPr>
          </xdr:nvSpPr>
          <xdr:spPr bwMode="auto">
            <a:xfrm>
              <a:off x="5908" y="2869"/>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33" name="Rectangle 1309">
              <a:extLst>
                <a:ext uri="{FF2B5EF4-FFF2-40B4-BE49-F238E27FC236}">
                  <a16:creationId xmlns:a16="http://schemas.microsoft.com/office/drawing/2014/main" id="{00000000-0008-0000-1A00-00001D950A00}"/>
                </a:ext>
              </a:extLst>
            </xdr:cNvPr>
            <xdr:cNvSpPr>
              <a:spLocks noChangeArrowheads="1"/>
            </xdr:cNvSpPr>
          </xdr:nvSpPr>
          <xdr:spPr bwMode="auto">
            <a:xfrm>
              <a:off x="6115" y="2869"/>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32" name="Rectangle 1308">
              <a:extLst>
                <a:ext uri="{FF2B5EF4-FFF2-40B4-BE49-F238E27FC236}">
                  <a16:creationId xmlns:a16="http://schemas.microsoft.com/office/drawing/2014/main" id="{00000000-0008-0000-1A00-00001C950A00}"/>
                </a:ext>
              </a:extLst>
            </xdr:cNvPr>
            <xdr:cNvSpPr>
              <a:spLocks noChangeArrowheads="1"/>
            </xdr:cNvSpPr>
          </xdr:nvSpPr>
          <xdr:spPr bwMode="auto">
            <a:xfrm>
              <a:off x="6270" y="2869"/>
              <a:ext cx="67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531" name="Rectangle 1307">
              <a:extLst>
                <a:ext uri="{FF2B5EF4-FFF2-40B4-BE49-F238E27FC236}">
                  <a16:creationId xmlns:a16="http://schemas.microsoft.com/office/drawing/2014/main" id="{00000000-0008-0000-1A00-00001B950A00}"/>
                </a:ext>
              </a:extLst>
            </xdr:cNvPr>
            <xdr:cNvSpPr>
              <a:spLocks noChangeArrowheads="1"/>
            </xdr:cNvSpPr>
          </xdr:nvSpPr>
          <xdr:spPr bwMode="auto">
            <a:xfrm>
              <a:off x="6981"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530" name="Rectangle 1306">
              <a:extLst>
                <a:ext uri="{FF2B5EF4-FFF2-40B4-BE49-F238E27FC236}">
                  <a16:creationId xmlns:a16="http://schemas.microsoft.com/office/drawing/2014/main" id="{00000000-0008-0000-1A00-00001A950A00}"/>
                </a:ext>
              </a:extLst>
            </xdr:cNvPr>
            <xdr:cNvSpPr>
              <a:spLocks noChangeArrowheads="1"/>
            </xdr:cNvSpPr>
          </xdr:nvSpPr>
          <xdr:spPr bwMode="auto">
            <a:xfrm>
              <a:off x="7653"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529" name="Rectangle 1305">
              <a:extLst>
                <a:ext uri="{FF2B5EF4-FFF2-40B4-BE49-F238E27FC236}">
                  <a16:creationId xmlns:a16="http://schemas.microsoft.com/office/drawing/2014/main" id="{00000000-0008-0000-1A00-000019950A00}"/>
                </a:ext>
              </a:extLst>
            </xdr:cNvPr>
            <xdr:cNvSpPr>
              <a:spLocks noChangeArrowheads="1"/>
            </xdr:cNvSpPr>
          </xdr:nvSpPr>
          <xdr:spPr bwMode="auto">
            <a:xfrm>
              <a:off x="8326" y="2869"/>
              <a:ext cx="37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528" name="Rectangle 1304">
              <a:extLst>
                <a:ext uri="{FF2B5EF4-FFF2-40B4-BE49-F238E27FC236}">
                  <a16:creationId xmlns:a16="http://schemas.microsoft.com/office/drawing/2014/main" id="{00000000-0008-0000-1A00-000018950A00}"/>
                </a:ext>
              </a:extLst>
            </xdr:cNvPr>
            <xdr:cNvSpPr>
              <a:spLocks noChangeArrowheads="1"/>
            </xdr:cNvSpPr>
          </xdr:nvSpPr>
          <xdr:spPr bwMode="auto">
            <a:xfrm>
              <a:off x="8739" y="2869"/>
              <a:ext cx="5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527" name="Rectangle 1303">
              <a:extLst>
                <a:ext uri="{FF2B5EF4-FFF2-40B4-BE49-F238E27FC236}">
                  <a16:creationId xmlns:a16="http://schemas.microsoft.com/office/drawing/2014/main" id="{00000000-0008-0000-1A00-000017950A00}"/>
                </a:ext>
              </a:extLst>
            </xdr:cNvPr>
            <xdr:cNvSpPr>
              <a:spLocks noChangeArrowheads="1"/>
            </xdr:cNvSpPr>
          </xdr:nvSpPr>
          <xdr:spPr bwMode="auto">
            <a:xfrm>
              <a:off x="39"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526" name="Rectangle 1302">
              <a:extLst>
                <a:ext uri="{FF2B5EF4-FFF2-40B4-BE49-F238E27FC236}">
                  <a16:creationId xmlns:a16="http://schemas.microsoft.com/office/drawing/2014/main" id="{00000000-0008-0000-1A00-000016950A00}"/>
                </a:ext>
              </a:extLst>
            </xdr:cNvPr>
            <xdr:cNvSpPr>
              <a:spLocks noChangeArrowheads="1"/>
            </xdr:cNvSpPr>
          </xdr:nvSpPr>
          <xdr:spPr bwMode="auto">
            <a:xfrm>
              <a:off x="414" y="3115"/>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525" name="Rectangle 1301">
              <a:extLst>
                <a:ext uri="{FF2B5EF4-FFF2-40B4-BE49-F238E27FC236}">
                  <a16:creationId xmlns:a16="http://schemas.microsoft.com/office/drawing/2014/main" id="{00000000-0008-0000-1A00-000015950A00}"/>
                </a:ext>
              </a:extLst>
            </xdr:cNvPr>
            <xdr:cNvSpPr>
              <a:spLocks noChangeArrowheads="1"/>
            </xdr:cNvSpPr>
          </xdr:nvSpPr>
          <xdr:spPr bwMode="auto">
            <a:xfrm>
              <a:off x="73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every</a:t>
              </a:r>
              <a:endParaRPr lang="en-US"/>
            </a:p>
          </xdr:txBody>
        </xdr:sp>
        <xdr:sp macro="" textlink="">
          <xdr:nvSpPr>
            <xdr:cNvPr id="693524" name="Rectangle 1300">
              <a:extLst>
                <a:ext uri="{FF2B5EF4-FFF2-40B4-BE49-F238E27FC236}">
                  <a16:creationId xmlns:a16="http://schemas.microsoft.com/office/drawing/2014/main" id="{00000000-0008-0000-1A00-000014950A00}"/>
                </a:ext>
              </a:extLst>
            </xdr:cNvPr>
            <xdr:cNvSpPr>
              <a:spLocks noChangeArrowheads="1"/>
            </xdr:cNvSpPr>
          </xdr:nvSpPr>
          <xdr:spPr bwMode="auto">
            <a:xfrm>
              <a:off x="1254" y="3115"/>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a:t>
              </a:r>
              <a:endParaRPr lang="en-US"/>
            </a:p>
          </xdr:txBody>
        </xdr:sp>
        <xdr:sp macro="" textlink="">
          <xdr:nvSpPr>
            <xdr:cNvPr id="693523" name="Rectangle 1299">
              <a:extLst>
                <a:ext uri="{FF2B5EF4-FFF2-40B4-BE49-F238E27FC236}">
                  <a16:creationId xmlns:a16="http://schemas.microsoft.com/office/drawing/2014/main" id="{00000000-0008-0000-1A00-000013950A00}"/>
                </a:ext>
              </a:extLst>
            </xdr:cNvPr>
            <xdr:cNvSpPr>
              <a:spLocks noChangeArrowheads="1"/>
            </xdr:cNvSpPr>
          </xdr:nvSpPr>
          <xdr:spPr bwMode="auto">
            <a:xfrm>
              <a:off x="2185"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22" name="Rectangle 1298">
              <a:extLst>
                <a:ext uri="{FF2B5EF4-FFF2-40B4-BE49-F238E27FC236}">
                  <a16:creationId xmlns:a16="http://schemas.microsoft.com/office/drawing/2014/main" id="{00000000-0008-0000-1A00-000012950A00}"/>
                </a:ext>
              </a:extLst>
            </xdr:cNvPr>
            <xdr:cNvSpPr>
              <a:spLocks noChangeArrowheads="1"/>
            </xdr:cNvSpPr>
          </xdr:nvSpPr>
          <xdr:spPr bwMode="auto">
            <a:xfrm>
              <a:off x="2521" y="3115"/>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surveyed</a:t>
              </a:r>
              <a:endParaRPr lang="en-US"/>
            </a:p>
          </xdr:txBody>
        </xdr:sp>
        <xdr:sp macro="" textlink="">
          <xdr:nvSpPr>
            <xdr:cNvPr id="693521" name="Rectangle 1297">
              <a:extLst>
                <a:ext uri="{FF2B5EF4-FFF2-40B4-BE49-F238E27FC236}">
                  <a16:creationId xmlns:a16="http://schemas.microsoft.com/office/drawing/2014/main" id="{00000000-0008-0000-1A00-000011950A00}"/>
                </a:ext>
              </a:extLst>
            </xdr:cNvPr>
            <xdr:cNvSpPr>
              <a:spLocks noChangeArrowheads="1"/>
            </xdr:cNvSpPr>
          </xdr:nvSpPr>
          <xdr:spPr bwMode="auto">
            <a:xfrm>
              <a:off x="3348"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20" name="Rectangle 1296">
              <a:extLst>
                <a:ext uri="{FF2B5EF4-FFF2-40B4-BE49-F238E27FC236}">
                  <a16:creationId xmlns:a16="http://schemas.microsoft.com/office/drawing/2014/main" id="{00000000-0008-0000-1A00-000010950A00}"/>
                </a:ext>
              </a:extLst>
            </xdr:cNvPr>
            <xdr:cNvSpPr>
              <a:spLocks noChangeArrowheads="1"/>
            </xdr:cNvSpPr>
          </xdr:nvSpPr>
          <xdr:spPr bwMode="auto">
            <a:xfrm>
              <a:off x="382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those</a:t>
              </a:r>
              <a:endParaRPr lang="en-US"/>
            </a:p>
          </xdr:txBody>
        </xdr:sp>
        <xdr:sp macro="" textlink="">
          <xdr:nvSpPr>
            <xdr:cNvPr id="693519" name="Rectangle 1295">
              <a:extLst>
                <a:ext uri="{FF2B5EF4-FFF2-40B4-BE49-F238E27FC236}">
                  <a16:creationId xmlns:a16="http://schemas.microsoft.com/office/drawing/2014/main" id="{00000000-0008-0000-1A00-00000F950A00}"/>
                </a:ext>
              </a:extLst>
            </xdr:cNvPr>
            <xdr:cNvSpPr>
              <a:spLocks noChangeArrowheads="1"/>
            </xdr:cNvSpPr>
          </xdr:nvSpPr>
          <xdr:spPr bwMode="auto">
            <a:xfrm>
              <a:off x="4357" y="3115"/>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selected</a:t>
              </a:r>
              <a:endParaRPr lang="en-US"/>
            </a:p>
          </xdr:txBody>
        </xdr:sp>
        <xdr:sp macro="" textlink="">
          <xdr:nvSpPr>
            <xdr:cNvPr id="693518" name="Rectangle 1294">
              <a:extLst>
                <a:ext uri="{FF2B5EF4-FFF2-40B4-BE49-F238E27FC236}">
                  <a16:creationId xmlns:a16="http://schemas.microsoft.com/office/drawing/2014/main" id="{00000000-0008-0000-1A00-00000E950A00}"/>
                </a:ext>
              </a:extLst>
            </xdr:cNvPr>
            <xdr:cNvSpPr>
              <a:spLocks noChangeArrowheads="1"/>
            </xdr:cNvSpPr>
          </xdr:nvSpPr>
          <xdr:spPr bwMode="auto">
            <a:xfrm>
              <a:off x="5132"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17" name="Rectangle 1293">
              <a:extLst>
                <a:ext uri="{FF2B5EF4-FFF2-40B4-BE49-F238E27FC236}">
                  <a16:creationId xmlns:a16="http://schemas.microsoft.com/office/drawing/2014/main" id="{00000000-0008-0000-1A00-00000D950A00}"/>
                </a:ext>
              </a:extLst>
            </xdr:cNvPr>
            <xdr:cNvSpPr>
              <a:spLocks noChangeArrowheads="1"/>
            </xdr:cNvSpPr>
          </xdr:nvSpPr>
          <xdr:spPr bwMode="auto">
            <a:xfrm>
              <a:off x="5468" y="3115"/>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done</a:t>
              </a:r>
              <a:endParaRPr lang="en-US"/>
            </a:p>
          </xdr:txBody>
        </xdr:sp>
        <xdr:sp macro="" textlink="">
          <xdr:nvSpPr>
            <xdr:cNvPr id="693516" name="Rectangle 1292">
              <a:extLst>
                <a:ext uri="{FF2B5EF4-FFF2-40B4-BE49-F238E27FC236}">
                  <a16:creationId xmlns:a16="http://schemas.microsoft.com/office/drawing/2014/main" id="{00000000-0008-0000-1A00-00000C950A00}"/>
                </a:ext>
              </a:extLst>
            </xdr:cNvPr>
            <xdr:cNvSpPr>
              <a:spLocks noChangeArrowheads="1"/>
            </xdr:cNvSpPr>
          </xdr:nvSpPr>
          <xdr:spPr bwMode="auto">
            <a:xfrm>
              <a:off x="594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515" name="Rectangle 1291">
              <a:extLst>
                <a:ext uri="{FF2B5EF4-FFF2-40B4-BE49-F238E27FC236}">
                  <a16:creationId xmlns:a16="http://schemas.microsoft.com/office/drawing/2014/main" id="{00000000-0008-0000-1A00-00000B950A00}"/>
                </a:ext>
              </a:extLst>
            </xdr:cNvPr>
            <xdr:cNvSpPr>
              <a:spLocks noChangeArrowheads="1"/>
            </xdr:cNvSpPr>
          </xdr:nvSpPr>
          <xdr:spPr bwMode="auto">
            <a:xfrm>
              <a:off x="6218" y="3115"/>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purely</a:t>
              </a:r>
              <a:endParaRPr lang="en-US"/>
            </a:p>
          </xdr:txBody>
        </xdr:sp>
        <xdr:sp macro="" textlink="">
          <xdr:nvSpPr>
            <xdr:cNvPr id="693514" name="Rectangle 1290">
              <a:extLst>
                <a:ext uri="{FF2B5EF4-FFF2-40B4-BE49-F238E27FC236}">
                  <a16:creationId xmlns:a16="http://schemas.microsoft.com/office/drawing/2014/main" id="{00000000-0008-0000-1A00-00000A950A00}"/>
                </a:ext>
              </a:extLst>
            </xdr:cNvPr>
            <xdr:cNvSpPr>
              <a:spLocks noChangeArrowheads="1"/>
            </xdr:cNvSpPr>
          </xdr:nvSpPr>
          <xdr:spPr bwMode="auto">
            <a:xfrm>
              <a:off x="678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513" name="Rectangle 1289">
              <a:extLst>
                <a:ext uri="{FF2B5EF4-FFF2-40B4-BE49-F238E27FC236}">
                  <a16:creationId xmlns:a16="http://schemas.microsoft.com/office/drawing/2014/main" id="{00000000-0008-0000-1A00-000009950A00}"/>
                </a:ext>
              </a:extLst>
            </xdr:cNvPr>
            <xdr:cNvSpPr>
              <a:spLocks noChangeArrowheads="1"/>
            </xdr:cNvSpPr>
          </xdr:nvSpPr>
          <xdr:spPr bwMode="auto">
            <a:xfrm>
              <a:off x="7046" y="3115"/>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12" name="Rectangle 1288">
              <a:extLst>
                <a:ext uri="{FF2B5EF4-FFF2-40B4-BE49-F238E27FC236}">
                  <a16:creationId xmlns:a16="http://schemas.microsoft.com/office/drawing/2014/main" id="{00000000-0008-0000-1A00-000008950A00}"/>
                </a:ext>
              </a:extLst>
            </xdr:cNvPr>
            <xdr:cNvSpPr>
              <a:spLocks noChangeArrowheads="1"/>
            </xdr:cNvSpPr>
          </xdr:nvSpPr>
          <xdr:spPr bwMode="auto">
            <a:xfrm>
              <a:off x="7783" y="3115"/>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511" name="Rectangle 1287">
              <a:extLst>
                <a:ext uri="{FF2B5EF4-FFF2-40B4-BE49-F238E27FC236}">
                  <a16:creationId xmlns:a16="http://schemas.microsoft.com/office/drawing/2014/main" id="{00000000-0008-0000-1A00-000007950A00}"/>
                </a:ext>
              </a:extLst>
            </xdr:cNvPr>
            <xdr:cNvSpPr>
              <a:spLocks noChangeArrowheads="1"/>
            </xdr:cNvSpPr>
          </xdr:nvSpPr>
          <xdr:spPr bwMode="auto">
            <a:xfrm>
              <a:off x="8636" y="3115"/>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since</a:t>
              </a:r>
              <a:endParaRPr lang="en-US"/>
            </a:p>
          </xdr:txBody>
        </xdr:sp>
        <xdr:sp macro="" textlink="">
          <xdr:nvSpPr>
            <xdr:cNvPr id="693510" name="Rectangle 1286">
              <a:extLst>
                <a:ext uri="{FF2B5EF4-FFF2-40B4-BE49-F238E27FC236}">
                  <a16:creationId xmlns:a16="http://schemas.microsoft.com/office/drawing/2014/main" id="{00000000-0008-0000-1A00-000006950A00}"/>
                </a:ext>
              </a:extLst>
            </xdr:cNvPr>
            <xdr:cNvSpPr>
              <a:spLocks noChangeArrowheads="1"/>
            </xdr:cNvSpPr>
          </xdr:nvSpPr>
          <xdr:spPr bwMode="auto">
            <a:xfrm>
              <a:off x="9140" y="3115"/>
              <a:ext cx="19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509" name="Rectangle 1285">
              <a:extLst>
                <a:ext uri="{FF2B5EF4-FFF2-40B4-BE49-F238E27FC236}">
                  <a16:creationId xmlns:a16="http://schemas.microsoft.com/office/drawing/2014/main" id="{00000000-0008-0000-1A00-000005950A00}"/>
                </a:ext>
              </a:extLst>
            </xdr:cNvPr>
            <xdr:cNvSpPr>
              <a:spLocks noChangeArrowheads="1"/>
            </xdr:cNvSpPr>
          </xdr:nvSpPr>
          <xdr:spPr bwMode="auto">
            <a:xfrm>
              <a:off x="39" y="3360"/>
              <a:ext cx="10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households</a:t>
              </a:r>
              <a:endParaRPr lang="en-US"/>
            </a:p>
          </xdr:txBody>
        </xdr:sp>
        <xdr:sp macro="" textlink="">
          <xdr:nvSpPr>
            <xdr:cNvPr id="693508" name="Rectangle 1284">
              <a:extLst>
                <a:ext uri="{FF2B5EF4-FFF2-40B4-BE49-F238E27FC236}">
                  <a16:creationId xmlns:a16="http://schemas.microsoft.com/office/drawing/2014/main" id="{00000000-0008-0000-1A00-000004950A00}"/>
                </a:ext>
              </a:extLst>
            </xdr:cNvPr>
            <xdr:cNvSpPr>
              <a:spLocks noChangeArrowheads="1"/>
            </xdr:cNvSpPr>
          </xdr:nvSpPr>
          <xdr:spPr bwMode="auto">
            <a:xfrm>
              <a:off x="1073" y="33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have</a:t>
              </a:r>
              <a:endParaRPr lang="en-US"/>
            </a:p>
          </xdr:txBody>
        </xdr:sp>
        <xdr:sp macro="" textlink="">
          <xdr:nvSpPr>
            <xdr:cNvPr id="693507" name="Rectangle 1283">
              <a:extLst>
                <a:ext uri="{FF2B5EF4-FFF2-40B4-BE49-F238E27FC236}">
                  <a16:creationId xmlns:a16="http://schemas.microsoft.com/office/drawing/2014/main" id="{00000000-0008-0000-1A00-000003950A00}"/>
                </a:ext>
              </a:extLst>
            </xdr:cNvPr>
            <xdr:cNvSpPr>
              <a:spLocks noChangeArrowheads="1"/>
            </xdr:cNvSpPr>
          </xdr:nvSpPr>
          <xdr:spPr bwMode="auto">
            <a:xfrm>
              <a:off x="1538" y="3360"/>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a:t>
              </a:r>
              <a:endParaRPr lang="en-US"/>
            </a:p>
          </xdr:txBody>
        </xdr:sp>
        <xdr:sp macro="" textlink="">
          <xdr:nvSpPr>
            <xdr:cNvPr id="693506" name="Rectangle 1282">
              <a:extLst>
                <a:ext uri="{FF2B5EF4-FFF2-40B4-BE49-F238E27FC236}">
                  <a16:creationId xmlns:a16="http://schemas.microsoft.com/office/drawing/2014/main" id="{00000000-0008-0000-1A00-000002950A00}"/>
                </a:ext>
              </a:extLst>
            </xdr:cNvPr>
            <xdr:cNvSpPr>
              <a:spLocks noChangeArrowheads="1"/>
            </xdr:cNvSpPr>
          </xdr:nvSpPr>
          <xdr:spPr bwMode="auto">
            <a:xfrm>
              <a:off x="1810" y="3360"/>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equal</a:t>
              </a:r>
              <a:endParaRPr lang="en-US"/>
            </a:p>
          </xdr:txBody>
        </xdr:sp>
        <xdr:sp macro="" textlink="">
          <xdr:nvSpPr>
            <xdr:cNvPr id="693505" name="Rectangle 1281">
              <a:extLst>
                <a:ext uri="{FF2B5EF4-FFF2-40B4-BE49-F238E27FC236}">
                  <a16:creationId xmlns:a16="http://schemas.microsoft.com/office/drawing/2014/main" id="{00000000-0008-0000-1A00-000001950A00}"/>
                </a:ext>
              </a:extLst>
            </xdr:cNvPr>
            <xdr:cNvSpPr>
              <a:spLocks noChangeArrowheads="1"/>
            </xdr:cNvSpPr>
          </xdr:nvSpPr>
          <xdr:spPr bwMode="auto">
            <a:xfrm>
              <a:off x="2327"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04" name="Rectangle 1280">
              <a:extLst>
                <a:ext uri="{FF2B5EF4-FFF2-40B4-BE49-F238E27FC236}">
                  <a16:creationId xmlns:a16="http://schemas.microsoft.com/office/drawing/2014/main" id="{00000000-0008-0000-1A00-000000950A00}"/>
                </a:ext>
              </a:extLst>
            </xdr:cNvPr>
            <xdr:cNvSpPr>
              <a:spLocks noChangeArrowheads="1"/>
            </xdr:cNvSpPr>
          </xdr:nvSpPr>
          <xdr:spPr bwMode="auto">
            <a:xfrm>
              <a:off x="3012" y="33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503" name="Rectangle 1279">
              <a:extLst>
                <a:ext uri="{FF2B5EF4-FFF2-40B4-BE49-F238E27FC236}">
                  <a16:creationId xmlns:a16="http://schemas.microsoft.com/office/drawing/2014/main" id="{00000000-0008-0000-1A00-0000FF940A00}"/>
                </a:ext>
              </a:extLst>
            </xdr:cNvPr>
            <xdr:cNvSpPr>
              <a:spLocks noChangeArrowheads="1"/>
            </xdr:cNvSpPr>
          </xdr:nvSpPr>
          <xdr:spPr bwMode="auto">
            <a:xfrm>
              <a:off x="3232" y="3360"/>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502" name="Rectangle 1278">
              <a:extLst>
                <a:ext uri="{FF2B5EF4-FFF2-40B4-BE49-F238E27FC236}">
                  <a16:creationId xmlns:a16="http://schemas.microsoft.com/office/drawing/2014/main" id="{00000000-0008-0000-1A00-0000FE940A00}"/>
                </a:ext>
              </a:extLst>
            </xdr:cNvPr>
            <xdr:cNvSpPr>
              <a:spLocks noChangeArrowheads="1"/>
            </xdr:cNvSpPr>
          </xdr:nvSpPr>
          <xdr:spPr bwMode="auto">
            <a:xfrm>
              <a:off x="4085"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01" name="Rectangle 1277">
              <a:extLst>
                <a:ext uri="{FF2B5EF4-FFF2-40B4-BE49-F238E27FC236}">
                  <a16:creationId xmlns:a16="http://schemas.microsoft.com/office/drawing/2014/main" id="{00000000-0008-0000-1A00-0000FD940A00}"/>
                </a:ext>
              </a:extLst>
            </xdr:cNvPr>
            <xdr:cNvSpPr>
              <a:spLocks noChangeArrowheads="1"/>
            </xdr:cNvSpPr>
          </xdr:nvSpPr>
          <xdr:spPr bwMode="auto">
            <a:xfrm>
              <a:off x="4408" y="3360"/>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500" name="Rectangle 1276">
              <a:extLst>
                <a:ext uri="{FF2B5EF4-FFF2-40B4-BE49-F238E27FC236}">
                  <a16:creationId xmlns:a16="http://schemas.microsoft.com/office/drawing/2014/main" id="{00000000-0008-0000-1A00-0000FC940A00}"/>
                </a:ext>
              </a:extLst>
            </xdr:cNvPr>
            <xdr:cNvSpPr>
              <a:spLocks noChangeArrowheads="1"/>
            </xdr:cNvSpPr>
          </xdr:nvSpPr>
          <xdr:spPr bwMode="auto">
            <a:xfrm>
              <a:off x="4900" y="3360"/>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often</a:t>
              </a:r>
              <a:endParaRPr lang="en-US"/>
            </a:p>
          </xdr:txBody>
        </xdr:sp>
        <xdr:sp macro="" textlink="">
          <xdr:nvSpPr>
            <xdr:cNvPr id="693499" name="Rectangle 1275">
              <a:extLst>
                <a:ext uri="{FF2B5EF4-FFF2-40B4-BE49-F238E27FC236}">
                  <a16:creationId xmlns:a16="http://schemas.microsoft.com/office/drawing/2014/main" id="{00000000-0008-0000-1A00-0000FB940A00}"/>
                </a:ext>
              </a:extLst>
            </xdr:cNvPr>
            <xdr:cNvSpPr>
              <a:spLocks noChangeArrowheads="1"/>
            </xdr:cNvSpPr>
          </xdr:nvSpPr>
          <xdr:spPr bwMode="auto">
            <a:xfrm>
              <a:off x="537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8" name="Rectangle 1274">
              <a:extLst>
                <a:ext uri="{FF2B5EF4-FFF2-40B4-BE49-F238E27FC236}">
                  <a16:creationId xmlns:a16="http://schemas.microsoft.com/office/drawing/2014/main" id="{00000000-0008-0000-1A00-0000FA940A00}"/>
                </a:ext>
              </a:extLst>
            </xdr:cNvPr>
            <xdr:cNvSpPr>
              <a:spLocks noChangeArrowheads="1"/>
            </xdr:cNvSpPr>
          </xdr:nvSpPr>
          <xdr:spPr bwMode="auto">
            <a:xfrm>
              <a:off x="5688" y="3360"/>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497" name="Rectangle 1273">
              <a:extLst>
                <a:ext uri="{FF2B5EF4-FFF2-40B4-BE49-F238E27FC236}">
                  <a16:creationId xmlns:a16="http://schemas.microsoft.com/office/drawing/2014/main" id="{00000000-0008-0000-1A00-0000F9940A00}"/>
                </a:ext>
              </a:extLst>
            </xdr:cNvPr>
            <xdr:cNvSpPr>
              <a:spLocks noChangeArrowheads="1"/>
            </xdr:cNvSpPr>
          </xdr:nvSpPr>
          <xdr:spPr bwMode="auto">
            <a:xfrm>
              <a:off x="6309" y="3360"/>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96" name="Rectangle 1272">
              <a:extLst>
                <a:ext uri="{FF2B5EF4-FFF2-40B4-BE49-F238E27FC236}">
                  <a16:creationId xmlns:a16="http://schemas.microsoft.com/office/drawing/2014/main" id="{00000000-0008-0000-1A00-0000F8940A00}"/>
                </a:ext>
              </a:extLst>
            </xdr:cNvPr>
            <xdr:cNvSpPr>
              <a:spLocks noChangeArrowheads="1"/>
            </xdr:cNvSpPr>
          </xdr:nvSpPr>
          <xdr:spPr bwMode="auto">
            <a:xfrm>
              <a:off x="6503" y="3360"/>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495" name="Rectangle 1271">
              <a:extLst>
                <a:ext uri="{FF2B5EF4-FFF2-40B4-BE49-F238E27FC236}">
                  <a16:creationId xmlns:a16="http://schemas.microsoft.com/office/drawing/2014/main" id="{00000000-0008-0000-1A00-0000F7940A00}"/>
                </a:ext>
              </a:extLst>
            </xdr:cNvPr>
            <xdr:cNvSpPr>
              <a:spLocks noChangeArrowheads="1"/>
            </xdr:cNvSpPr>
          </xdr:nvSpPr>
          <xdr:spPr bwMode="auto">
            <a:xfrm>
              <a:off x="749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4" name="Rectangle 1270">
              <a:extLst>
                <a:ext uri="{FF2B5EF4-FFF2-40B4-BE49-F238E27FC236}">
                  <a16:creationId xmlns:a16="http://schemas.microsoft.com/office/drawing/2014/main" id="{00000000-0008-0000-1A00-0000F6940A00}"/>
                </a:ext>
              </a:extLst>
            </xdr:cNvPr>
            <xdr:cNvSpPr>
              <a:spLocks noChangeArrowheads="1"/>
            </xdr:cNvSpPr>
          </xdr:nvSpPr>
          <xdr:spPr bwMode="auto">
            <a:xfrm>
              <a:off x="7808" y="33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higher</a:t>
              </a:r>
              <a:endParaRPr lang="en-US"/>
            </a:p>
          </xdr:txBody>
        </xdr:sp>
        <xdr:sp macro="" textlink="">
          <xdr:nvSpPr>
            <xdr:cNvPr id="693493" name="Rectangle 1269">
              <a:extLst>
                <a:ext uri="{FF2B5EF4-FFF2-40B4-BE49-F238E27FC236}">
                  <a16:creationId xmlns:a16="http://schemas.microsoft.com/office/drawing/2014/main" id="{00000000-0008-0000-1A00-0000F5940A00}"/>
                </a:ext>
              </a:extLst>
            </xdr:cNvPr>
            <xdr:cNvSpPr>
              <a:spLocks noChangeArrowheads="1"/>
            </xdr:cNvSpPr>
          </xdr:nvSpPr>
          <xdr:spPr bwMode="auto">
            <a:xfrm>
              <a:off x="8390"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2" name="Rectangle 1268">
              <a:extLst>
                <a:ext uri="{FF2B5EF4-FFF2-40B4-BE49-F238E27FC236}">
                  <a16:creationId xmlns:a16="http://schemas.microsoft.com/office/drawing/2014/main" id="{00000000-0008-0000-1A00-0000F4940A00}"/>
                </a:ext>
              </a:extLst>
            </xdr:cNvPr>
            <xdr:cNvSpPr>
              <a:spLocks noChangeArrowheads="1"/>
            </xdr:cNvSpPr>
          </xdr:nvSpPr>
          <xdr:spPr bwMode="auto">
            <a:xfrm>
              <a:off x="8700"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491" name="Rectangle 1267">
              <a:extLst>
                <a:ext uri="{FF2B5EF4-FFF2-40B4-BE49-F238E27FC236}">
                  <a16:creationId xmlns:a16="http://schemas.microsoft.com/office/drawing/2014/main" id="{00000000-0008-0000-1A00-0000F3940A00}"/>
                </a:ext>
              </a:extLst>
            </xdr:cNvPr>
            <xdr:cNvSpPr>
              <a:spLocks noChangeArrowheads="1"/>
            </xdr:cNvSpPr>
          </xdr:nvSpPr>
          <xdr:spPr bwMode="auto">
            <a:xfrm>
              <a:off x="39" y="3606"/>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490" name="Rectangle 1266">
              <a:extLst>
                <a:ext uri="{FF2B5EF4-FFF2-40B4-BE49-F238E27FC236}">
                  <a16:creationId xmlns:a16="http://schemas.microsoft.com/office/drawing/2014/main" id="{00000000-0008-0000-1A00-0000F2940A00}"/>
                </a:ext>
              </a:extLst>
            </xdr:cNvPr>
            <xdr:cNvSpPr>
              <a:spLocks noChangeArrowheads="1"/>
            </xdr:cNvSpPr>
          </xdr:nvSpPr>
          <xdr:spPr bwMode="auto">
            <a:xfrm>
              <a:off x="246" y="3606"/>
              <a:ext cx="5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repeat</a:t>
              </a:r>
              <a:endParaRPr lang="en-US"/>
            </a:p>
          </xdr:txBody>
        </xdr:sp>
        <xdr:sp macro="" textlink="">
          <xdr:nvSpPr>
            <xdr:cNvPr id="693489" name="Rectangle 1265">
              <a:extLst>
                <a:ext uri="{FF2B5EF4-FFF2-40B4-BE49-F238E27FC236}">
                  <a16:creationId xmlns:a16="http://schemas.microsoft.com/office/drawing/2014/main" id="{00000000-0008-0000-1A00-0000F1940A00}"/>
                </a:ext>
              </a:extLst>
            </xdr:cNvPr>
            <xdr:cNvSpPr>
              <a:spLocks noChangeArrowheads="1"/>
            </xdr:cNvSpPr>
          </xdr:nvSpPr>
          <xdr:spPr bwMode="auto">
            <a:xfrm>
              <a:off x="827" y="3606"/>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8" name="Rectangle 1264">
              <a:extLst>
                <a:ext uri="{FF2B5EF4-FFF2-40B4-BE49-F238E27FC236}">
                  <a16:creationId xmlns:a16="http://schemas.microsoft.com/office/drawing/2014/main" id="{00000000-0008-0000-1A00-0000F0940A00}"/>
                </a:ext>
              </a:extLst>
            </xdr:cNvPr>
            <xdr:cNvSpPr>
              <a:spLocks noChangeArrowheads="1"/>
            </xdr:cNvSpPr>
          </xdr:nvSpPr>
          <xdr:spPr bwMode="auto">
            <a:xfrm>
              <a:off x="1681" y="360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87" name="Rectangle 1263">
              <a:extLst>
                <a:ext uri="{FF2B5EF4-FFF2-40B4-BE49-F238E27FC236}">
                  <a16:creationId xmlns:a16="http://schemas.microsoft.com/office/drawing/2014/main" id="{00000000-0008-0000-1A00-0000EF940A00}"/>
                </a:ext>
              </a:extLst>
            </xdr:cNvPr>
            <xdr:cNvSpPr>
              <a:spLocks noChangeArrowheads="1"/>
            </xdr:cNvSpPr>
          </xdr:nvSpPr>
          <xdr:spPr bwMode="auto">
            <a:xfrm>
              <a:off x="1823" y="360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86" name="Rectangle 1262">
              <a:extLst>
                <a:ext uri="{FF2B5EF4-FFF2-40B4-BE49-F238E27FC236}">
                  <a16:creationId xmlns:a16="http://schemas.microsoft.com/office/drawing/2014/main" id="{00000000-0008-0000-1A00-0000EE940A00}"/>
                </a:ext>
              </a:extLst>
            </xdr:cNvPr>
            <xdr:cNvSpPr>
              <a:spLocks noChangeArrowheads="1"/>
            </xdr:cNvSpPr>
          </xdr:nvSpPr>
          <xdr:spPr bwMode="auto">
            <a:xfrm>
              <a:off x="2301" y="360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85" name="Rectangle 1261">
              <a:extLst>
                <a:ext uri="{FF2B5EF4-FFF2-40B4-BE49-F238E27FC236}">
                  <a16:creationId xmlns:a16="http://schemas.microsoft.com/office/drawing/2014/main" id="{00000000-0008-0000-1A00-0000ED940A00}"/>
                </a:ext>
              </a:extLst>
            </xdr:cNvPr>
            <xdr:cNvSpPr>
              <a:spLocks noChangeArrowheads="1"/>
            </xdr:cNvSpPr>
          </xdr:nvSpPr>
          <xdr:spPr bwMode="auto">
            <a:xfrm>
              <a:off x="2560" y="360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84" name="Rectangle 1260">
              <a:extLst>
                <a:ext uri="{FF2B5EF4-FFF2-40B4-BE49-F238E27FC236}">
                  <a16:creationId xmlns:a16="http://schemas.microsoft.com/office/drawing/2014/main" id="{00000000-0008-0000-1A00-0000EC940A00}"/>
                </a:ext>
              </a:extLst>
            </xdr:cNvPr>
            <xdr:cNvSpPr>
              <a:spLocks noChangeArrowheads="1"/>
            </xdr:cNvSpPr>
          </xdr:nvSpPr>
          <xdr:spPr bwMode="auto">
            <a:xfrm>
              <a:off x="3348" y="360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83" name="Rectangle 1259">
              <a:extLst>
                <a:ext uri="{FF2B5EF4-FFF2-40B4-BE49-F238E27FC236}">
                  <a16:creationId xmlns:a16="http://schemas.microsoft.com/office/drawing/2014/main" id="{00000000-0008-0000-1A00-0000EB940A00}"/>
                </a:ext>
              </a:extLst>
            </xdr:cNvPr>
            <xdr:cNvSpPr>
              <a:spLocks noChangeArrowheads="1"/>
            </xdr:cNvSpPr>
          </xdr:nvSpPr>
          <xdr:spPr bwMode="auto">
            <a:xfrm>
              <a:off x="3762" y="360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82" name="Rectangle 1258">
              <a:extLst>
                <a:ext uri="{FF2B5EF4-FFF2-40B4-BE49-F238E27FC236}">
                  <a16:creationId xmlns:a16="http://schemas.microsoft.com/office/drawing/2014/main" id="{00000000-0008-0000-1A00-0000EA940A00}"/>
                </a:ext>
              </a:extLst>
            </xdr:cNvPr>
            <xdr:cNvSpPr>
              <a:spLocks noChangeArrowheads="1"/>
            </xdr:cNvSpPr>
          </xdr:nvSpPr>
          <xdr:spPr bwMode="auto">
            <a:xfrm>
              <a:off x="4072" y="360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81" name="Rectangle 1257">
              <a:extLst>
                <a:ext uri="{FF2B5EF4-FFF2-40B4-BE49-F238E27FC236}">
                  <a16:creationId xmlns:a16="http://schemas.microsoft.com/office/drawing/2014/main" id="{00000000-0008-0000-1A00-0000E9940A00}"/>
                </a:ext>
              </a:extLst>
            </xdr:cNvPr>
            <xdr:cNvSpPr>
              <a:spLocks noChangeArrowheads="1"/>
            </xdr:cNvSpPr>
          </xdr:nvSpPr>
          <xdr:spPr bwMode="auto">
            <a:xfrm>
              <a:off x="4796"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0" name="Rectangle 1256">
              <a:extLst>
                <a:ext uri="{FF2B5EF4-FFF2-40B4-BE49-F238E27FC236}">
                  <a16:creationId xmlns:a16="http://schemas.microsoft.com/office/drawing/2014/main" id="{00000000-0008-0000-1A00-0000E8940A00}"/>
                </a:ext>
              </a:extLst>
            </xdr:cNvPr>
            <xdr:cNvSpPr>
              <a:spLocks noChangeArrowheads="1"/>
            </xdr:cNvSpPr>
          </xdr:nvSpPr>
          <xdr:spPr bwMode="auto">
            <a:xfrm>
              <a:off x="5637"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9" name="Rectangle 1255">
              <a:extLst>
                <a:ext uri="{FF2B5EF4-FFF2-40B4-BE49-F238E27FC236}">
                  <a16:creationId xmlns:a16="http://schemas.microsoft.com/office/drawing/2014/main" id="{00000000-0008-0000-1A00-0000E7940A00}"/>
                </a:ext>
              </a:extLst>
            </xdr:cNvPr>
            <xdr:cNvSpPr>
              <a:spLocks noChangeArrowheads="1"/>
            </xdr:cNvSpPr>
          </xdr:nvSpPr>
          <xdr:spPr bwMode="auto">
            <a:xfrm>
              <a:off x="5843" y="3606"/>
              <a:ext cx="8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generated</a:t>
              </a:r>
              <a:endParaRPr lang="en-US"/>
            </a:p>
          </xdr:txBody>
        </xdr:sp>
        <xdr:sp macro="" textlink="">
          <xdr:nvSpPr>
            <xdr:cNvPr id="693478" name="Rectangle 1254">
              <a:extLst>
                <a:ext uri="{FF2B5EF4-FFF2-40B4-BE49-F238E27FC236}">
                  <a16:creationId xmlns:a16="http://schemas.microsoft.com/office/drawing/2014/main" id="{00000000-0008-0000-1A00-0000E6940A00}"/>
                </a:ext>
              </a:extLst>
            </xdr:cNvPr>
            <xdr:cNvSpPr>
              <a:spLocks noChangeArrowheads="1"/>
            </xdr:cNvSpPr>
          </xdr:nvSpPr>
          <xdr:spPr bwMode="auto">
            <a:xfrm>
              <a:off x="6735" y="3606"/>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477" name="Rectangle 1253">
              <a:extLst>
                <a:ext uri="{FF2B5EF4-FFF2-40B4-BE49-F238E27FC236}">
                  <a16:creationId xmlns:a16="http://schemas.microsoft.com/office/drawing/2014/main" id="{00000000-0008-0000-1A00-0000E5940A00}"/>
                </a:ext>
              </a:extLst>
            </xdr:cNvPr>
            <xdr:cNvSpPr>
              <a:spLocks noChangeArrowheads="1"/>
            </xdr:cNvSpPr>
          </xdr:nvSpPr>
          <xdr:spPr bwMode="auto">
            <a:xfrm>
              <a:off x="6994"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computer</a:t>
              </a:r>
              <a:endParaRPr lang="en-US"/>
            </a:p>
          </xdr:txBody>
        </xdr:sp>
        <xdr:sp macro="" textlink="">
          <xdr:nvSpPr>
            <xdr:cNvPr id="693476" name="Rectangle 1252">
              <a:extLst>
                <a:ext uri="{FF2B5EF4-FFF2-40B4-BE49-F238E27FC236}">
                  <a16:creationId xmlns:a16="http://schemas.microsoft.com/office/drawing/2014/main" id="{00000000-0008-0000-1A00-0000E4940A00}"/>
                </a:ext>
              </a:extLst>
            </xdr:cNvPr>
            <xdr:cNvSpPr>
              <a:spLocks noChangeArrowheads="1"/>
            </xdr:cNvSpPr>
          </xdr:nvSpPr>
          <xdr:spPr bwMode="auto">
            <a:xfrm>
              <a:off x="7847" y="360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75" name="Rectangle 1251">
              <a:extLst>
                <a:ext uri="{FF2B5EF4-FFF2-40B4-BE49-F238E27FC236}">
                  <a16:creationId xmlns:a16="http://schemas.microsoft.com/office/drawing/2014/main" id="{00000000-0008-0000-1A00-0000E3940A00}"/>
                </a:ext>
              </a:extLst>
            </xdr:cNvPr>
            <xdr:cNvSpPr>
              <a:spLocks noChangeArrowheads="1"/>
            </xdr:cNvSpPr>
          </xdr:nvSpPr>
          <xdr:spPr bwMode="auto">
            <a:xfrm>
              <a:off x="8222"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4" name="Rectangle 1250">
              <a:extLst>
                <a:ext uri="{FF2B5EF4-FFF2-40B4-BE49-F238E27FC236}">
                  <a16:creationId xmlns:a16="http://schemas.microsoft.com/office/drawing/2014/main" id="{00000000-0008-0000-1A00-0000E2940A00}"/>
                </a:ext>
              </a:extLst>
            </xdr:cNvPr>
            <xdr:cNvSpPr>
              <a:spLocks noChangeArrowheads="1"/>
            </xdr:cNvSpPr>
          </xdr:nvSpPr>
          <xdr:spPr bwMode="auto">
            <a:xfrm>
              <a:off x="8416" y="3606"/>
              <a:ext cx="94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completely</a:t>
              </a:r>
              <a:endParaRPr lang="en-US"/>
            </a:p>
          </xdr:txBody>
        </xdr:sp>
        <xdr:sp macro="" textlink="">
          <xdr:nvSpPr>
            <xdr:cNvPr id="693473" name="Rectangle 1249">
              <a:extLst>
                <a:ext uri="{FF2B5EF4-FFF2-40B4-BE49-F238E27FC236}">
                  <a16:creationId xmlns:a16="http://schemas.microsoft.com/office/drawing/2014/main" id="{00000000-0008-0000-1A00-0000E1940A00}"/>
                </a:ext>
              </a:extLst>
            </xdr:cNvPr>
            <xdr:cNvSpPr>
              <a:spLocks noChangeArrowheads="1"/>
            </xdr:cNvSpPr>
          </xdr:nvSpPr>
          <xdr:spPr bwMode="auto">
            <a:xfrm>
              <a:off x="39" y="3851"/>
              <a:ext cx="72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472" name="Rectangle 1248">
              <a:extLst>
                <a:ext uri="{FF2B5EF4-FFF2-40B4-BE49-F238E27FC236}">
                  <a16:creationId xmlns:a16="http://schemas.microsoft.com/office/drawing/2014/main" id="{00000000-0008-0000-1A00-0000E0940A00}"/>
                </a:ext>
              </a:extLst>
            </xdr:cNvPr>
            <xdr:cNvSpPr>
              <a:spLocks noChangeArrowheads="1"/>
            </xdr:cNvSpPr>
          </xdr:nvSpPr>
          <xdr:spPr bwMode="auto">
            <a:xfrm>
              <a:off x="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71" name="Rectangle 1247">
              <a:extLst>
                <a:ext uri="{FF2B5EF4-FFF2-40B4-BE49-F238E27FC236}">
                  <a16:creationId xmlns:a16="http://schemas.microsoft.com/office/drawing/2014/main" id="{00000000-0008-0000-1A00-0000DF940A00}"/>
                </a:ext>
              </a:extLst>
            </xdr:cNvPr>
            <xdr:cNvSpPr>
              <a:spLocks noChangeArrowheads="1"/>
            </xdr:cNvSpPr>
          </xdr:nvSpPr>
          <xdr:spPr bwMode="auto">
            <a:xfrm>
              <a:off x="750" y="4304"/>
              <a:ext cx="5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470" name="Rectangle 1246">
              <a:extLst>
                <a:ext uri="{FF2B5EF4-FFF2-40B4-BE49-F238E27FC236}">
                  <a16:creationId xmlns:a16="http://schemas.microsoft.com/office/drawing/2014/main" id="{00000000-0008-0000-1A00-0000DE940A00}"/>
                </a:ext>
              </a:extLst>
            </xdr:cNvPr>
            <xdr:cNvSpPr>
              <a:spLocks noChangeArrowheads="1"/>
            </xdr:cNvSpPr>
          </xdr:nvSpPr>
          <xdr:spPr bwMode="auto">
            <a:xfrm>
              <a:off x="1370" y="4304"/>
              <a:ext cx="71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69" name="Rectangle 1245">
              <a:extLst>
                <a:ext uri="{FF2B5EF4-FFF2-40B4-BE49-F238E27FC236}">
                  <a16:creationId xmlns:a16="http://schemas.microsoft.com/office/drawing/2014/main" id="{00000000-0008-0000-1A00-0000DD940A00}"/>
                </a:ext>
              </a:extLst>
            </xdr:cNvPr>
            <xdr:cNvSpPr>
              <a:spLocks noChangeArrowheads="1"/>
            </xdr:cNvSpPr>
          </xdr:nvSpPr>
          <xdr:spPr bwMode="auto">
            <a:xfrm>
              <a:off x="2185" y="4304"/>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68" name="Rectangle 1244">
              <a:extLst>
                <a:ext uri="{FF2B5EF4-FFF2-40B4-BE49-F238E27FC236}">
                  <a16:creationId xmlns:a16="http://schemas.microsoft.com/office/drawing/2014/main" id="{00000000-0008-0000-1A00-0000DC940A00}"/>
                </a:ext>
              </a:extLst>
            </xdr:cNvPr>
            <xdr:cNvSpPr>
              <a:spLocks noChangeArrowheads="1"/>
            </xdr:cNvSpPr>
          </xdr:nvSpPr>
          <xdr:spPr bwMode="auto">
            <a:xfrm>
              <a:off x="2586" y="4304"/>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carried</a:t>
              </a:r>
              <a:endParaRPr lang="en-US"/>
            </a:p>
          </xdr:txBody>
        </xdr:sp>
        <xdr:sp macro="" textlink="">
          <xdr:nvSpPr>
            <xdr:cNvPr id="693467" name="Rectangle 1243">
              <a:extLst>
                <a:ext uri="{FF2B5EF4-FFF2-40B4-BE49-F238E27FC236}">
                  <a16:creationId xmlns:a16="http://schemas.microsoft.com/office/drawing/2014/main" id="{00000000-0008-0000-1A00-0000DB940A00}"/>
                </a:ext>
              </a:extLst>
            </xdr:cNvPr>
            <xdr:cNvSpPr>
              <a:spLocks noChangeArrowheads="1"/>
            </xdr:cNvSpPr>
          </xdr:nvSpPr>
          <xdr:spPr bwMode="auto">
            <a:xfrm>
              <a:off x="3297"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a:t>
              </a:r>
              <a:endParaRPr lang="en-US"/>
            </a:p>
          </xdr:txBody>
        </xdr:sp>
        <xdr:sp macro="" textlink="">
          <xdr:nvSpPr>
            <xdr:cNvPr id="693466" name="Rectangle 1242">
              <a:extLst>
                <a:ext uri="{FF2B5EF4-FFF2-40B4-BE49-F238E27FC236}">
                  <a16:creationId xmlns:a16="http://schemas.microsoft.com/office/drawing/2014/main" id="{00000000-0008-0000-1A00-0000DA940A00}"/>
                </a:ext>
              </a:extLst>
            </xdr:cNvPr>
            <xdr:cNvSpPr>
              <a:spLocks noChangeArrowheads="1"/>
            </xdr:cNvSpPr>
          </xdr:nvSpPr>
          <xdr:spPr bwMode="auto">
            <a:xfrm>
              <a:off x="3684" y="4304"/>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65" name="Rectangle 1241">
              <a:extLst>
                <a:ext uri="{FF2B5EF4-FFF2-40B4-BE49-F238E27FC236}">
                  <a16:creationId xmlns:a16="http://schemas.microsoft.com/office/drawing/2014/main" id="{00000000-0008-0000-1A00-0000D9940A00}"/>
                </a:ext>
              </a:extLst>
            </xdr:cNvPr>
            <xdr:cNvSpPr>
              <a:spLocks noChangeArrowheads="1"/>
            </xdr:cNvSpPr>
          </xdr:nvSpPr>
          <xdr:spPr bwMode="auto">
            <a:xfrm>
              <a:off x="3956" y="4304"/>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many</a:t>
              </a:r>
              <a:endParaRPr lang="en-US"/>
            </a:p>
          </xdr:txBody>
        </xdr:sp>
        <xdr:sp macro="" textlink="">
          <xdr:nvSpPr>
            <xdr:cNvPr id="693464" name="Rectangle 1240">
              <a:extLst>
                <a:ext uri="{FF2B5EF4-FFF2-40B4-BE49-F238E27FC236}">
                  <a16:creationId xmlns:a16="http://schemas.microsoft.com/office/drawing/2014/main" id="{00000000-0008-0000-1A00-0000D8940A00}"/>
                </a:ext>
              </a:extLst>
            </xdr:cNvPr>
            <xdr:cNvSpPr>
              <a:spLocks noChangeArrowheads="1"/>
            </xdr:cNvSpPr>
          </xdr:nvSpPr>
          <xdr:spPr bwMode="auto">
            <a:xfrm>
              <a:off x="4551" y="4304"/>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countries</a:t>
              </a:r>
              <a:endParaRPr lang="en-US"/>
            </a:p>
          </xdr:txBody>
        </xdr:sp>
        <xdr:sp macro="" textlink="">
          <xdr:nvSpPr>
            <xdr:cNvPr id="693463" name="Rectangle 1239">
              <a:extLst>
                <a:ext uri="{FF2B5EF4-FFF2-40B4-BE49-F238E27FC236}">
                  <a16:creationId xmlns:a16="http://schemas.microsoft.com/office/drawing/2014/main" id="{00000000-0008-0000-1A00-0000D7940A00}"/>
                </a:ext>
              </a:extLst>
            </xdr:cNvPr>
            <xdr:cNvSpPr>
              <a:spLocks noChangeArrowheads="1"/>
            </xdr:cNvSpPr>
          </xdr:nvSpPr>
          <xdr:spPr bwMode="auto">
            <a:xfrm>
              <a:off x="5456"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around</a:t>
              </a:r>
              <a:endParaRPr lang="en-US"/>
            </a:p>
          </xdr:txBody>
        </xdr:sp>
        <xdr:sp macro="" textlink="">
          <xdr:nvSpPr>
            <xdr:cNvPr id="693462" name="Rectangle 1238">
              <a:extLst>
                <a:ext uri="{FF2B5EF4-FFF2-40B4-BE49-F238E27FC236}">
                  <a16:creationId xmlns:a16="http://schemas.microsoft.com/office/drawing/2014/main" id="{00000000-0008-0000-1A00-0000D6940A00}"/>
                </a:ext>
              </a:extLst>
            </xdr:cNvPr>
            <xdr:cNvSpPr>
              <a:spLocks noChangeArrowheads="1"/>
            </xdr:cNvSpPr>
          </xdr:nvSpPr>
          <xdr:spPr bwMode="auto">
            <a:xfrm>
              <a:off x="6154"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61" name="Rectangle 1237">
              <a:extLst>
                <a:ext uri="{FF2B5EF4-FFF2-40B4-BE49-F238E27FC236}">
                  <a16:creationId xmlns:a16="http://schemas.microsoft.com/office/drawing/2014/main" id="{00000000-0008-0000-1A00-0000D5940A00}"/>
                </a:ext>
              </a:extLst>
            </xdr:cNvPr>
            <xdr:cNvSpPr>
              <a:spLocks noChangeArrowheads="1"/>
            </xdr:cNvSpPr>
          </xdr:nvSpPr>
          <xdr:spPr bwMode="auto">
            <a:xfrm>
              <a:off x="6542" y="4304"/>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world.</a:t>
              </a:r>
              <a:endParaRPr lang="en-US"/>
            </a:p>
          </xdr:txBody>
        </xdr:sp>
        <xdr:sp macro="" textlink="">
          <xdr:nvSpPr>
            <xdr:cNvPr id="693460" name="Rectangle 1236">
              <a:extLst>
                <a:ext uri="{FF2B5EF4-FFF2-40B4-BE49-F238E27FC236}">
                  <a16:creationId xmlns:a16="http://schemas.microsoft.com/office/drawing/2014/main" id="{00000000-0008-0000-1A00-0000D4940A00}"/>
                </a:ext>
              </a:extLst>
            </xdr:cNvPr>
            <xdr:cNvSpPr>
              <a:spLocks noChangeArrowheads="1"/>
            </xdr:cNvSpPr>
          </xdr:nvSpPr>
          <xdr:spPr bwMode="auto">
            <a:xfrm>
              <a:off x="7162" y="4304"/>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9" name="Rectangle 1235">
              <a:extLst>
                <a:ext uri="{FF2B5EF4-FFF2-40B4-BE49-F238E27FC236}">
                  <a16:creationId xmlns:a16="http://schemas.microsoft.com/office/drawing/2014/main" id="{00000000-0008-0000-1A00-0000D3940A00}"/>
                </a:ext>
              </a:extLst>
            </xdr:cNvPr>
            <xdr:cNvSpPr>
              <a:spLocks noChangeArrowheads="1"/>
            </xdr:cNvSpPr>
          </xdr:nvSpPr>
          <xdr:spPr bwMode="auto">
            <a:xfrm>
              <a:off x="7615" y="4304"/>
              <a:ext cx="109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International</a:t>
              </a:r>
              <a:endParaRPr lang="en-US"/>
            </a:p>
          </xdr:txBody>
        </xdr:sp>
        <xdr:sp macro="" textlink="">
          <xdr:nvSpPr>
            <xdr:cNvPr id="693458" name="Rectangle 1234">
              <a:extLst>
                <a:ext uri="{FF2B5EF4-FFF2-40B4-BE49-F238E27FC236}">
                  <a16:creationId xmlns:a16="http://schemas.microsoft.com/office/drawing/2014/main" id="{00000000-0008-0000-1A00-0000D2940A00}"/>
                </a:ext>
              </a:extLst>
            </xdr:cNvPr>
            <xdr:cNvSpPr>
              <a:spLocks noChangeArrowheads="1"/>
            </xdr:cNvSpPr>
          </xdr:nvSpPr>
          <xdr:spPr bwMode="auto">
            <a:xfrm>
              <a:off x="87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57" name="Rectangle 1233">
              <a:extLst>
                <a:ext uri="{FF2B5EF4-FFF2-40B4-BE49-F238E27FC236}">
                  <a16:creationId xmlns:a16="http://schemas.microsoft.com/office/drawing/2014/main" id="{00000000-0008-0000-1A00-0000D1940A00}"/>
                </a:ext>
              </a:extLst>
            </xdr:cNvPr>
            <xdr:cNvSpPr>
              <a:spLocks noChangeArrowheads="1"/>
            </xdr:cNvSpPr>
          </xdr:nvSpPr>
          <xdr:spPr bwMode="auto">
            <a:xfrm>
              <a:off x="39" y="4549"/>
              <a:ext cx="112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Organization</a:t>
              </a:r>
              <a:endParaRPr lang="en-US"/>
            </a:p>
          </xdr:txBody>
        </xdr:sp>
        <xdr:sp macro="" textlink="">
          <xdr:nvSpPr>
            <xdr:cNvPr id="693456" name="Rectangle 1232">
              <a:extLst>
                <a:ext uri="{FF2B5EF4-FFF2-40B4-BE49-F238E27FC236}">
                  <a16:creationId xmlns:a16="http://schemas.microsoft.com/office/drawing/2014/main" id="{00000000-0008-0000-1A00-0000D0940A00}"/>
                </a:ext>
              </a:extLst>
            </xdr:cNvPr>
            <xdr:cNvSpPr>
              <a:spLocks noChangeArrowheads="1"/>
            </xdr:cNvSpPr>
          </xdr:nvSpPr>
          <xdr:spPr bwMode="auto">
            <a:xfrm>
              <a:off x="1176" y="4549"/>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(ILO)</a:t>
              </a:r>
              <a:endParaRPr lang="en-US"/>
            </a:p>
          </xdr:txBody>
        </xdr:sp>
        <xdr:sp macro="" textlink="">
          <xdr:nvSpPr>
            <xdr:cNvPr id="693455" name="Rectangle 1231">
              <a:extLst>
                <a:ext uri="{FF2B5EF4-FFF2-40B4-BE49-F238E27FC236}">
                  <a16:creationId xmlns:a16="http://schemas.microsoft.com/office/drawing/2014/main" id="{00000000-0008-0000-1A00-0000CF940A00}"/>
                </a:ext>
              </a:extLst>
            </xdr:cNvPr>
            <xdr:cNvSpPr>
              <a:spLocks noChangeArrowheads="1"/>
            </xdr:cNvSpPr>
          </xdr:nvSpPr>
          <xdr:spPr bwMode="auto">
            <a:xfrm>
              <a:off x="1668" y="454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454" name="Rectangle 1230">
              <a:extLst>
                <a:ext uri="{FF2B5EF4-FFF2-40B4-BE49-F238E27FC236}">
                  <a16:creationId xmlns:a16="http://schemas.microsoft.com/office/drawing/2014/main" id="{00000000-0008-0000-1A00-0000CE940A00}"/>
                </a:ext>
              </a:extLst>
            </xdr:cNvPr>
            <xdr:cNvSpPr>
              <a:spLocks noChangeArrowheads="1"/>
            </xdr:cNvSpPr>
          </xdr:nvSpPr>
          <xdr:spPr bwMode="auto">
            <a:xfrm>
              <a:off x="2043" y="4549"/>
              <a:ext cx="8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published</a:t>
              </a:r>
              <a:endParaRPr lang="en-US"/>
            </a:p>
          </xdr:txBody>
        </xdr:sp>
        <xdr:sp macro="" textlink="">
          <xdr:nvSpPr>
            <xdr:cNvPr id="693453" name="Rectangle 1229">
              <a:extLst>
                <a:ext uri="{FF2B5EF4-FFF2-40B4-BE49-F238E27FC236}">
                  <a16:creationId xmlns:a16="http://schemas.microsoft.com/office/drawing/2014/main" id="{00000000-0008-0000-1A00-0000CD940A00}"/>
                </a:ext>
              </a:extLst>
            </xdr:cNvPr>
            <xdr:cNvSpPr>
              <a:spLocks noChangeArrowheads="1"/>
            </xdr:cNvSpPr>
          </xdr:nvSpPr>
          <xdr:spPr bwMode="auto">
            <a:xfrm>
              <a:off x="2909" y="4549"/>
              <a:ext cx="157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recommendations</a:t>
              </a:r>
              <a:endParaRPr lang="en-US"/>
            </a:p>
          </xdr:txBody>
        </xdr:sp>
        <xdr:sp macro="" textlink="">
          <xdr:nvSpPr>
            <xdr:cNvPr id="693452" name="Rectangle 1228">
              <a:extLst>
                <a:ext uri="{FF2B5EF4-FFF2-40B4-BE49-F238E27FC236}">
                  <a16:creationId xmlns:a16="http://schemas.microsoft.com/office/drawing/2014/main" id="{00000000-0008-0000-1A00-0000CC940A00}"/>
                </a:ext>
              </a:extLst>
            </xdr:cNvPr>
            <xdr:cNvSpPr>
              <a:spLocks noChangeArrowheads="1"/>
            </xdr:cNvSpPr>
          </xdr:nvSpPr>
          <xdr:spPr bwMode="auto">
            <a:xfrm>
              <a:off x="4499" y="4549"/>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concerning</a:t>
              </a:r>
              <a:endParaRPr lang="en-US"/>
            </a:p>
          </xdr:txBody>
        </xdr:sp>
        <xdr:sp macro="" textlink="">
          <xdr:nvSpPr>
            <xdr:cNvPr id="693451" name="Rectangle 1227">
              <a:extLst>
                <a:ext uri="{FF2B5EF4-FFF2-40B4-BE49-F238E27FC236}">
                  <a16:creationId xmlns:a16="http://schemas.microsoft.com/office/drawing/2014/main" id="{00000000-0008-0000-1A00-0000CB940A00}"/>
                </a:ext>
              </a:extLst>
            </xdr:cNvPr>
            <xdr:cNvSpPr>
              <a:spLocks noChangeArrowheads="1"/>
            </xdr:cNvSpPr>
          </xdr:nvSpPr>
          <xdr:spPr bwMode="auto">
            <a:xfrm>
              <a:off x="5494" y="454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0" name="Rectangle 1226">
              <a:extLst>
                <a:ext uri="{FF2B5EF4-FFF2-40B4-BE49-F238E27FC236}">
                  <a16:creationId xmlns:a16="http://schemas.microsoft.com/office/drawing/2014/main" id="{00000000-0008-0000-1A00-0000CA940A00}"/>
                </a:ext>
              </a:extLst>
            </xdr:cNvPr>
            <xdr:cNvSpPr>
              <a:spLocks noChangeArrowheads="1"/>
            </xdr:cNvSpPr>
          </xdr:nvSpPr>
          <xdr:spPr bwMode="auto">
            <a:xfrm>
              <a:off x="5818" y="4549"/>
              <a:ext cx="89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449" name="Rectangle 1225">
              <a:extLst>
                <a:ext uri="{FF2B5EF4-FFF2-40B4-BE49-F238E27FC236}">
                  <a16:creationId xmlns:a16="http://schemas.microsoft.com/office/drawing/2014/main" id="{00000000-0008-0000-1A00-0000C9940A00}"/>
                </a:ext>
              </a:extLst>
            </xdr:cNvPr>
            <xdr:cNvSpPr>
              <a:spLocks noChangeArrowheads="1"/>
            </xdr:cNvSpPr>
          </xdr:nvSpPr>
          <xdr:spPr bwMode="auto">
            <a:xfrm>
              <a:off x="6722" y="4549"/>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48" name="Rectangle 1224">
              <a:extLst>
                <a:ext uri="{FF2B5EF4-FFF2-40B4-BE49-F238E27FC236}">
                  <a16:creationId xmlns:a16="http://schemas.microsoft.com/office/drawing/2014/main" id="{00000000-0008-0000-1A00-0000C8940A00}"/>
                </a:ext>
              </a:extLst>
            </xdr:cNvPr>
            <xdr:cNvSpPr>
              <a:spLocks noChangeArrowheads="1"/>
            </xdr:cNvSpPr>
          </xdr:nvSpPr>
          <xdr:spPr bwMode="auto">
            <a:xfrm>
              <a:off x="6942" y="4549"/>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47" name="Rectangle 1223">
              <a:extLst>
                <a:ext uri="{FF2B5EF4-FFF2-40B4-BE49-F238E27FC236}">
                  <a16:creationId xmlns:a16="http://schemas.microsoft.com/office/drawing/2014/main" id="{00000000-0008-0000-1A00-0000C7940A00}"/>
                </a:ext>
              </a:extLst>
            </xdr:cNvPr>
            <xdr:cNvSpPr>
              <a:spLocks noChangeArrowheads="1"/>
            </xdr:cNvSpPr>
          </xdr:nvSpPr>
          <xdr:spPr bwMode="auto">
            <a:xfrm>
              <a:off x="7214" y="4549"/>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46" name="Rectangle 1222">
              <a:extLst>
                <a:ext uri="{FF2B5EF4-FFF2-40B4-BE49-F238E27FC236}">
                  <a16:creationId xmlns:a16="http://schemas.microsoft.com/office/drawing/2014/main" id="{00000000-0008-0000-1A00-0000C6940A00}"/>
                </a:ext>
              </a:extLst>
            </xdr:cNvPr>
            <xdr:cNvSpPr>
              <a:spLocks noChangeArrowheads="1"/>
            </xdr:cNvSpPr>
          </xdr:nvSpPr>
          <xdr:spPr bwMode="auto">
            <a:xfrm>
              <a:off x="7692"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5" name="Rectangle 1221">
              <a:extLst>
                <a:ext uri="{FF2B5EF4-FFF2-40B4-BE49-F238E27FC236}">
                  <a16:creationId xmlns:a16="http://schemas.microsoft.com/office/drawing/2014/main" id="{00000000-0008-0000-1A00-0000C5940A00}"/>
                </a:ext>
              </a:extLst>
            </xdr:cNvPr>
            <xdr:cNvSpPr>
              <a:spLocks noChangeArrowheads="1"/>
            </xdr:cNvSpPr>
          </xdr:nvSpPr>
          <xdr:spPr bwMode="auto">
            <a:xfrm>
              <a:off x="7899" y="4549"/>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4" name="Rectangle 1220">
              <a:extLst>
                <a:ext uri="{FF2B5EF4-FFF2-40B4-BE49-F238E27FC236}">
                  <a16:creationId xmlns:a16="http://schemas.microsoft.com/office/drawing/2014/main" id="{00000000-0008-0000-1A00-0000C4940A00}"/>
                </a:ext>
              </a:extLst>
            </xdr:cNvPr>
            <xdr:cNvSpPr>
              <a:spLocks noChangeArrowheads="1"/>
            </xdr:cNvSpPr>
          </xdr:nvSpPr>
          <xdr:spPr bwMode="auto">
            <a:xfrm>
              <a:off x="8364" y="454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43" name="Rectangle 1219">
              <a:extLst>
                <a:ext uri="{FF2B5EF4-FFF2-40B4-BE49-F238E27FC236}">
                  <a16:creationId xmlns:a16="http://schemas.microsoft.com/office/drawing/2014/main" id="{00000000-0008-0000-1A00-0000C3940A00}"/>
                </a:ext>
              </a:extLst>
            </xdr:cNvPr>
            <xdr:cNvSpPr>
              <a:spLocks noChangeArrowheads="1"/>
            </xdr:cNvSpPr>
          </xdr:nvSpPr>
          <xdr:spPr bwMode="auto">
            <a:xfrm>
              <a:off x="8765" y="454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2" name="Rectangle 1218">
              <a:extLst>
                <a:ext uri="{FF2B5EF4-FFF2-40B4-BE49-F238E27FC236}">
                  <a16:creationId xmlns:a16="http://schemas.microsoft.com/office/drawing/2014/main" id="{00000000-0008-0000-1A00-0000C2940A00}"/>
                </a:ext>
              </a:extLst>
            </xdr:cNvPr>
            <xdr:cNvSpPr>
              <a:spLocks noChangeArrowheads="1"/>
            </xdr:cNvSpPr>
          </xdr:nvSpPr>
          <xdr:spPr bwMode="auto">
            <a:xfrm>
              <a:off x="9179"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1" name="Rectangle 1217">
              <a:extLst>
                <a:ext uri="{FF2B5EF4-FFF2-40B4-BE49-F238E27FC236}">
                  <a16:creationId xmlns:a16="http://schemas.microsoft.com/office/drawing/2014/main" id="{00000000-0008-0000-1A00-0000C1940A00}"/>
                </a:ext>
              </a:extLst>
            </xdr:cNvPr>
            <xdr:cNvSpPr>
              <a:spLocks noChangeArrowheads="1"/>
            </xdr:cNvSpPr>
          </xdr:nvSpPr>
          <xdr:spPr bwMode="auto">
            <a:xfrm>
              <a:off x="39" y="4795"/>
              <a:ext cx="65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Cayman Islands uses internationally agreed concepts and definitions.   </a:t>
              </a:r>
              <a:endParaRPr lang="en-US"/>
            </a:p>
          </xdr:txBody>
        </xdr:sp>
        <xdr:sp macro="" textlink="">
          <xdr:nvSpPr>
            <xdr:cNvPr id="693440" name="Rectangle 1216">
              <a:extLst>
                <a:ext uri="{FF2B5EF4-FFF2-40B4-BE49-F238E27FC236}">
                  <a16:creationId xmlns:a16="http://schemas.microsoft.com/office/drawing/2014/main" id="{00000000-0008-0000-1A00-0000C0940A00}"/>
                </a:ext>
              </a:extLst>
            </xdr:cNvPr>
            <xdr:cNvSpPr>
              <a:spLocks noChangeArrowheads="1"/>
            </xdr:cNvSpPr>
          </xdr:nvSpPr>
          <xdr:spPr bwMode="auto">
            <a:xfrm>
              <a:off x="39" y="5260"/>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9" name="Rectangle 1215">
              <a:extLst>
                <a:ext uri="{FF2B5EF4-FFF2-40B4-BE49-F238E27FC236}">
                  <a16:creationId xmlns:a16="http://schemas.microsoft.com/office/drawing/2014/main" id="{00000000-0008-0000-1A00-0000BF940A00}"/>
                </a:ext>
              </a:extLst>
            </xdr:cNvPr>
            <xdr:cNvSpPr>
              <a:spLocks noChangeArrowheads="1"/>
            </xdr:cNvSpPr>
          </xdr:nvSpPr>
          <xdr:spPr bwMode="auto">
            <a:xfrm>
              <a:off x="427" y="5260"/>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38" name="Rectangle 1214">
              <a:extLst>
                <a:ext uri="{FF2B5EF4-FFF2-40B4-BE49-F238E27FC236}">
                  <a16:creationId xmlns:a16="http://schemas.microsoft.com/office/drawing/2014/main" id="{00000000-0008-0000-1A00-0000BE940A00}"/>
                </a:ext>
              </a:extLst>
            </xdr:cNvPr>
            <xdr:cNvSpPr>
              <a:spLocks noChangeArrowheads="1"/>
            </xdr:cNvSpPr>
          </xdr:nvSpPr>
          <xdr:spPr bwMode="auto">
            <a:xfrm>
              <a:off x="840" y="5260"/>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437" name="Rectangle 1213">
              <a:extLst>
                <a:ext uri="{FF2B5EF4-FFF2-40B4-BE49-F238E27FC236}">
                  <a16:creationId xmlns:a16="http://schemas.microsoft.com/office/drawing/2014/main" id="{00000000-0008-0000-1A00-0000BD940A00}"/>
                </a:ext>
              </a:extLst>
            </xdr:cNvPr>
            <xdr:cNvSpPr>
              <a:spLocks noChangeArrowheads="1"/>
            </xdr:cNvSpPr>
          </xdr:nvSpPr>
          <xdr:spPr bwMode="auto">
            <a:xfrm>
              <a:off x="1254" y="5260"/>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reported</a:t>
              </a:r>
              <a:endParaRPr lang="en-US"/>
            </a:p>
          </xdr:txBody>
        </xdr:sp>
        <xdr:sp macro="" textlink="">
          <xdr:nvSpPr>
            <xdr:cNvPr id="693436" name="Rectangle 1212">
              <a:extLst>
                <a:ext uri="{FF2B5EF4-FFF2-40B4-BE49-F238E27FC236}">
                  <a16:creationId xmlns:a16="http://schemas.microsoft.com/office/drawing/2014/main" id="{00000000-0008-0000-1A00-0000BC940A00}"/>
                </a:ext>
              </a:extLst>
            </xdr:cNvPr>
            <xdr:cNvSpPr>
              <a:spLocks noChangeArrowheads="1"/>
            </xdr:cNvSpPr>
          </xdr:nvSpPr>
          <xdr:spPr bwMode="auto">
            <a:xfrm>
              <a:off x="2017" y="52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35" name="Rectangle 1211">
              <a:extLst>
                <a:ext uri="{FF2B5EF4-FFF2-40B4-BE49-F238E27FC236}">
                  <a16:creationId xmlns:a16="http://schemas.microsoft.com/office/drawing/2014/main" id="{00000000-0008-0000-1A00-0000BB940A00}"/>
                </a:ext>
              </a:extLst>
            </xdr:cNvPr>
            <xdr:cNvSpPr>
              <a:spLocks noChangeArrowheads="1"/>
            </xdr:cNvSpPr>
          </xdr:nvSpPr>
          <xdr:spPr bwMode="auto">
            <a:xfrm>
              <a:off x="2224" y="52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4" name="Rectangle 1210">
              <a:extLst>
                <a:ext uri="{FF2B5EF4-FFF2-40B4-BE49-F238E27FC236}">
                  <a16:creationId xmlns:a16="http://schemas.microsoft.com/office/drawing/2014/main" id="{00000000-0008-0000-1A00-0000BA940A00}"/>
                </a:ext>
              </a:extLst>
            </xdr:cNvPr>
            <xdr:cNvSpPr>
              <a:spLocks noChangeArrowheads="1"/>
            </xdr:cNvSpPr>
          </xdr:nvSpPr>
          <xdr:spPr bwMode="auto">
            <a:xfrm>
              <a:off x="2547" y="5260"/>
              <a:ext cx="97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Economics</a:t>
              </a:r>
              <a:endParaRPr lang="en-US"/>
            </a:p>
          </xdr:txBody>
        </xdr:sp>
        <xdr:sp macro="" textlink="">
          <xdr:nvSpPr>
            <xdr:cNvPr id="693433" name="Rectangle 1209">
              <a:extLst>
                <a:ext uri="{FF2B5EF4-FFF2-40B4-BE49-F238E27FC236}">
                  <a16:creationId xmlns:a16="http://schemas.microsoft.com/office/drawing/2014/main" id="{00000000-0008-0000-1A00-0000B9940A00}"/>
                </a:ext>
              </a:extLst>
            </xdr:cNvPr>
            <xdr:cNvSpPr>
              <a:spLocks noChangeArrowheads="1"/>
            </xdr:cNvSpPr>
          </xdr:nvSpPr>
          <xdr:spPr bwMode="auto">
            <a:xfrm>
              <a:off x="355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32" name="Rectangle 1208">
              <a:extLst>
                <a:ext uri="{FF2B5EF4-FFF2-40B4-BE49-F238E27FC236}">
                  <a16:creationId xmlns:a16="http://schemas.microsoft.com/office/drawing/2014/main" id="{00000000-0008-0000-1A00-0000B8940A00}"/>
                </a:ext>
              </a:extLst>
            </xdr:cNvPr>
            <xdr:cNvSpPr>
              <a:spLocks noChangeArrowheads="1"/>
            </xdr:cNvSpPr>
          </xdr:nvSpPr>
          <xdr:spPr bwMode="auto">
            <a:xfrm>
              <a:off x="3930" y="5260"/>
              <a:ext cx="7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Statistics</a:t>
              </a:r>
              <a:endParaRPr lang="en-US"/>
            </a:p>
          </xdr:txBody>
        </xdr:sp>
        <xdr:sp macro="" textlink="">
          <xdr:nvSpPr>
            <xdr:cNvPr id="693431" name="Rectangle 1207">
              <a:extLst>
                <a:ext uri="{FF2B5EF4-FFF2-40B4-BE49-F238E27FC236}">
                  <a16:creationId xmlns:a16="http://schemas.microsoft.com/office/drawing/2014/main" id="{00000000-0008-0000-1A00-0000B7940A00}"/>
                </a:ext>
              </a:extLst>
            </xdr:cNvPr>
            <xdr:cNvSpPr>
              <a:spLocks noChangeArrowheads="1"/>
            </xdr:cNvSpPr>
          </xdr:nvSpPr>
          <xdr:spPr bwMode="auto">
            <a:xfrm>
              <a:off x="4757" y="5260"/>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Office</a:t>
              </a:r>
              <a:endParaRPr lang="en-US"/>
            </a:p>
          </xdr:txBody>
        </xdr:sp>
        <xdr:sp macro="" textlink="">
          <xdr:nvSpPr>
            <xdr:cNvPr id="693430" name="Rectangle 1206">
              <a:extLst>
                <a:ext uri="{FF2B5EF4-FFF2-40B4-BE49-F238E27FC236}">
                  <a16:creationId xmlns:a16="http://schemas.microsoft.com/office/drawing/2014/main" id="{00000000-0008-0000-1A00-0000B6940A00}"/>
                </a:ext>
              </a:extLst>
            </xdr:cNvPr>
            <xdr:cNvSpPr>
              <a:spLocks noChangeArrowheads="1"/>
            </xdr:cNvSpPr>
          </xdr:nvSpPr>
          <xdr:spPr bwMode="auto">
            <a:xfrm>
              <a:off x="5326" y="52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429" name="Rectangle 1205">
              <a:extLst>
                <a:ext uri="{FF2B5EF4-FFF2-40B4-BE49-F238E27FC236}">
                  <a16:creationId xmlns:a16="http://schemas.microsoft.com/office/drawing/2014/main" id="{00000000-0008-0000-1A00-0000B5940A00}"/>
                </a:ext>
              </a:extLst>
            </xdr:cNvPr>
            <xdr:cNvSpPr>
              <a:spLocks noChangeArrowheads="1"/>
            </xdr:cNvSpPr>
          </xdr:nvSpPr>
          <xdr:spPr bwMode="auto">
            <a:xfrm>
              <a:off x="5921" y="5260"/>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28" name="Rectangle 1204">
              <a:extLst>
                <a:ext uri="{FF2B5EF4-FFF2-40B4-BE49-F238E27FC236}">
                  <a16:creationId xmlns:a16="http://schemas.microsoft.com/office/drawing/2014/main" id="{00000000-0008-0000-1A00-0000B4940A00}"/>
                </a:ext>
              </a:extLst>
            </xdr:cNvPr>
            <xdr:cNvSpPr>
              <a:spLocks noChangeArrowheads="1"/>
            </xdr:cNvSpPr>
          </xdr:nvSpPr>
          <xdr:spPr bwMode="auto">
            <a:xfrm>
              <a:off x="6257" y="5260"/>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treated</a:t>
              </a:r>
              <a:endParaRPr lang="en-US"/>
            </a:p>
          </xdr:txBody>
        </xdr:sp>
        <xdr:sp macro="" textlink="">
          <xdr:nvSpPr>
            <xdr:cNvPr id="693427" name="Rectangle 1203">
              <a:extLst>
                <a:ext uri="{FF2B5EF4-FFF2-40B4-BE49-F238E27FC236}">
                  <a16:creationId xmlns:a16="http://schemas.microsoft.com/office/drawing/2014/main" id="{00000000-0008-0000-1A00-0000B3940A00}"/>
                </a:ext>
              </a:extLst>
            </xdr:cNvPr>
            <xdr:cNvSpPr>
              <a:spLocks noChangeArrowheads="1"/>
            </xdr:cNvSpPr>
          </xdr:nvSpPr>
          <xdr:spPr bwMode="auto">
            <a:xfrm>
              <a:off x="6891" y="5260"/>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26" name="Rectangle 1202">
              <a:extLst>
                <a:ext uri="{FF2B5EF4-FFF2-40B4-BE49-F238E27FC236}">
                  <a16:creationId xmlns:a16="http://schemas.microsoft.com/office/drawing/2014/main" id="{00000000-0008-0000-1A00-0000B2940A00}"/>
                </a:ext>
              </a:extLst>
            </xdr:cNvPr>
            <xdr:cNvSpPr>
              <a:spLocks noChangeArrowheads="1"/>
            </xdr:cNvSpPr>
          </xdr:nvSpPr>
          <xdr:spPr bwMode="auto">
            <a:xfrm>
              <a:off x="7097" y="5260"/>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strict</a:t>
              </a:r>
              <a:endParaRPr lang="en-US"/>
            </a:p>
          </xdr:txBody>
        </xdr:sp>
        <xdr:sp macro="" textlink="">
          <xdr:nvSpPr>
            <xdr:cNvPr id="693425" name="Rectangle 1201">
              <a:extLst>
                <a:ext uri="{FF2B5EF4-FFF2-40B4-BE49-F238E27FC236}">
                  <a16:creationId xmlns:a16="http://schemas.microsoft.com/office/drawing/2014/main" id="{00000000-0008-0000-1A00-0000B1940A00}"/>
                </a:ext>
              </a:extLst>
            </xdr:cNvPr>
            <xdr:cNvSpPr>
              <a:spLocks noChangeArrowheads="1"/>
            </xdr:cNvSpPr>
          </xdr:nvSpPr>
          <xdr:spPr bwMode="auto">
            <a:xfrm>
              <a:off x="7563" y="5260"/>
              <a:ext cx="9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424" name="Rectangle 1200">
              <a:extLst>
                <a:ext uri="{FF2B5EF4-FFF2-40B4-BE49-F238E27FC236}">
                  <a16:creationId xmlns:a16="http://schemas.microsoft.com/office/drawing/2014/main" id="{00000000-0008-0000-1A00-0000B0940A00}"/>
                </a:ext>
              </a:extLst>
            </xdr:cNvPr>
            <xdr:cNvSpPr>
              <a:spLocks noChangeArrowheads="1"/>
            </xdr:cNvSpPr>
          </xdr:nvSpPr>
          <xdr:spPr bwMode="auto">
            <a:xfrm>
              <a:off x="854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23" name="Rectangle 1199">
              <a:extLst>
                <a:ext uri="{FF2B5EF4-FFF2-40B4-BE49-F238E27FC236}">
                  <a16:creationId xmlns:a16="http://schemas.microsoft.com/office/drawing/2014/main" id="{00000000-0008-0000-1A00-0000AF940A00}"/>
                </a:ext>
              </a:extLst>
            </xdr:cNvPr>
            <xdr:cNvSpPr>
              <a:spLocks noChangeArrowheads="1"/>
            </xdr:cNvSpPr>
          </xdr:nvSpPr>
          <xdr:spPr bwMode="auto">
            <a:xfrm>
              <a:off x="8907" y="52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22" name="Rectangle 1198">
              <a:extLst>
                <a:ext uri="{FF2B5EF4-FFF2-40B4-BE49-F238E27FC236}">
                  <a16:creationId xmlns:a16="http://schemas.microsoft.com/office/drawing/2014/main" id="{00000000-0008-0000-1A00-0000AE940A00}"/>
                </a:ext>
              </a:extLst>
            </xdr:cNvPr>
            <xdr:cNvSpPr>
              <a:spLocks noChangeArrowheads="1"/>
            </xdr:cNvSpPr>
          </xdr:nvSpPr>
          <xdr:spPr bwMode="auto">
            <a:xfrm>
              <a:off x="39" y="5506"/>
              <a:ext cx="53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 statistical purposes and published in aggregate form only.</a:t>
              </a:r>
              <a:endParaRPr lang="en-US"/>
            </a:p>
          </xdr:txBody>
        </xdr:sp>
        <xdr:sp macro="" textlink="">
          <xdr:nvSpPr>
            <xdr:cNvPr id="693421" name="Rectangle 1197">
              <a:extLst>
                <a:ext uri="{FF2B5EF4-FFF2-40B4-BE49-F238E27FC236}">
                  <a16:creationId xmlns:a16="http://schemas.microsoft.com/office/drawing/2014/main" id="{00000000-0008-0000-1A00-0000AD940A00}"/>
                </a:ext>
              </a:extLst>
            </xdr:cNvPr>
            <xdr:cNvSpPr>
              <a:spLocks noChangeArrowheads="1"/>
            </xdr:cNvSpPr>
          </xdr:nvSpPr>
          <xdr:spPr bwMode="auto">
            <a:xfrm>
              <a:off x="39" y="603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20" name="Rectangle 1196">
              <a:extLst>
                <a:ext uri="{FF2B5EF4-FFF2-40B4-BE49-F238E27FC236}">
                  <a16:creationId xmlns:a16="http://schemas.microsoft.com/office/drawing/2014/main" id="{00000000-0008-0000-1A00-0000AC940A00}"/>
                </a:ext>
              </a:extLst>
            </xdr:cNvPr>
            <xdr:cNvSpPr>
              <a:spLocks noChangeArrowheads="1"/>
            </xdr:cNvSpPr>
          </xdr:nvSpPr>
          <xdr:spPr bwMode="auto">
            <a:xfrm>
              <a:off x="207" y="603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19" name="Rectangle 1195">
              <a:extLst>
                <a:ext uri="{FF2B5EF4-FFF2-40B4-BE49-F238E27FC236}">
                  <a16:creationId xmlns:a16="http://schemas.microsoft.com/office/drawing/2014/main" id="{00000000-0008-0000-1A00-0000AB940A00}"/>
                </a:ext>
              </a:extLst>
            </xdr:cNvPr>
            <xdr:cNvSpPr>
              <a:spLocks noChangeArrowheads="1"/>
            </xdr:cNvSpPr>
          </xdr:nvSpPr>
          <xdr:spPr bwMode="auto">
            <a:xfrm>
              <a:off x="711" y="603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18" name="Rectangle 1194">
              <a:extLst>
                <a:ext uri="{FF2B5EF4-FFF2-40B4-BE49-F238E27FC236}">
                  <a16:creationId xmlns:a16="http://schemas.microsoft.com/office/drawing/2014/main" id="{00000000-0008-0000-1A00-0000AA940A00}"/>
                </a:ext>
              </a:extLst>
            </xdr:cNvPr>
            <xdr:cNvSpPr>
              <a:spLocks noChangeArrowheads="1"/>
            </xdr:cNvSpPr>
          </xdr:nvSpPr>
          <xdr:spPr bwMode="auto">
            <a:xfrm>
              <a:off x="995" y="603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17" name="Rectangle 1193">
              <a:extLst>
                <a:ext uri="{FF2B5EF4-FFF2-40B4-BE49-F238E27FC236}">
                  <a16:creationId xmlns:a16="http://schemas.microsoft.com/office/drawing/2014/main" id="{00000000-0008-0000-1A00-0000A9940A00}"/>
                </a:ext>
              </a:extLst>
            </xdr:cNvPr>
            <xdr:cNvSpPr>
              <a:spLocks noChangeArrowheads="1"/>
            </xdr:cNvSpPr>
          </xdr:nvSpPr>
          <xdr:spPr bwMode="auto">
            <a:xfrm>
              <a:off x="1810" y="603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16" name="Rectangle 1192">
              <a:extLst>
                <a:ext uri="{FF2B5EF4-FFF2-40B4-BE49-F238E27FC236}">
                  <a16:creationId xmlns:a16="http://schemas.microsoft.com/office/drawing/2014/main" id="{00000000-0008-0000-1A00-0000A8940A00}"/>
                </a:ext>
              </a:extLst>
            </xdr:cNvPr>
            <xdr:cNvSpPr>
              <a:spLocks noChangeArrowheads="1"/>
            </xdr:cNvSpPr>
          </xdr:nvSpPr>
          <xdr:spPr bwMode="auto">
            <a:xfrm>
              <a:off x="2198"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5" name="Rectangle 1191">
              <a:extLst>
                <a:ext uri="{FF2B5EF4-FFF2-40B4-BE49-F238E27FC236}">
                  <a16:creationId xmlns:a16="http://schemas.microsoft.com/office/drawing/2014/main" id="{00000000-0008-0000-1A00-0000A7940A00}"/>
                </a:ext>
              </a:extLst>
            </xdr:cNvPr>
            <xdr:cNvSpPr>
              <a:spLocks noChangeArrowheads="1"/>
            </xdr:cNvSpPr>
          </xdr:nvSpPr>
          <xdr:spPr bwMode="auto">
            <a:xfrm>
              <a:off x="2534" y="6036"/>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14" name="Rectangle 1190">
              <a:extLst>
                <a:ext uri="{FF2B5EF4-FFF2-40B4-BE49-F238E27FC236}">
                  <a16:creationId xmlns:a16="http://schemas.microsoft.com/office/drawing/2014/main" id="{00000000-0008-0000-1A00-0000A6940A00}"/>
                </a:ext>
              </a:extLst>
            </xdr:cNvPr>
            <xdr:cNvSpPr>
              <a:spLocks noChangeArrowheads="1"/>
            </xdr:cNvSpPr>
          </xdr:nvSpPr>
          <xdr:spPr bwMode="auto">
            <a:xfrm>
              <a:off x="318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13" name="Rectangle 1189">
              <a:extLst>
                <a:ext uri="{FF2B5EF4-FFF2-40B4-BE49-F238E27FC236}">
                  <a16:creationId xmlns:a16="http://schemas.microsoft.com/office/drawing/2014/main" id="{00000000-0008-0000-1A00-0000A5940A00}"/>
                </a:ext>
              </a:extLst>
            </xdr:cNvPr>
            <xdr:cNvSpPr>
              <a:spLocks noChangeArrowheads="1"/>
            </xdr:cNvSpPr>
          </xdr:nvSpPr>
          <xdr:spPr bwMode="auto">
            <a:xfrm>
              <a:off x="3646"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2" name="Rectangle 1188">
              <a:extLst>
                <a:ext uri="{FF2B5EF4-FFF2-40B4-BE49-F238E27FC236}">
                  <a16:creationId xmlns:a16="http://schemas.microsoft.com/office/drawing/2014/main" id="{00000000-0008-0000-1A00-0000A4940A00}"/>
                </a:ext>
              </a:extLst>
            </xdr:cNvPr>
            <xdr:cNvSpPr>
              <a:spLocks noChangeArrowheads="1"/>
            </xdr:cNvSpPr>
          </xdr:nvSpPr>
          <xdr:spPr bwMode="auto">
            <a:xfrm>
              <a:off x="3982" y="603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11" name="Rectangle 1187">
              <a:extLst>
                <a:ext uri="{FF2B5EF4-FFF2-40B4-BE49-F238E27FC236}">
                  <a16:creationId xmlns:a16="http://schemas.microsoft.com/office/drawing/2014/main" id="{00000000-0008-0000-1A00-0000A3940A00}"/>
                </a:ext>
              </a:extLst>
            </xdr:cNvPr>
            <xdr:cNvSpPr>
              <a:spLocks noChangeArrowheads="1"/>
            </xdr:cNvSpPr>
          </xdr:nvSpPr>
          <xdr:spPr bwMode="auto">
            <a:xfrm>
              <a:off x="4408"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10" name="Rectangle 1186">
              <a:extLst>
                <a:ext uri="{FF2B5EF4-FFF2-40B4-BE49-F238E27FC236}">
                  <a16:creationId xmlns:a16="http://schemas.microsoft.com/office/drawing/2014/main" id="{00000000-0008-0000-1A00-0000A2940A00}"/>
                </a:ext>
              </a:extLst>
            </xdr:cNvPr>
            <xdr:cNvSpPr>
              <a:spLocks noChangeArrowheads="1"/>
            </xdr:cNvSpPr>
          </xdr:nvSpPr>
          <xdr:spPr bwMode="auto">
            <a:xfrm>
              <a:off x="4757" y="6036"/>
              <a:ext cx="9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estimates</a:t>
              </a:r>
              <a:endParaRPr lang="en-US"/>
            </a:p>
          </xdr:txBody>
        </xdr:sp>
        <xdr:sp macro="" textlink="">
          <xdr:nvSpPr>
            <xdr:cNvPr id="693409" name="Rectangle 1185">
              <a:extLst>
                <a:ext uri="{FF2B5EF4-FFF2-40B4-BE49-F238E27FC236}">
                  <a16:creationId xmlns:a16="http://schemas.microsoft.com/office/drawing/2014/main" id="{00000000-0008-0000-1A00-0000A1940A00}"/>
                </a:ext>
              </a:extLst>
            </xdr:cNvPr>
            <xdr:cNvSpPr>
              <a:spLocks noChangeArrowheads="1"/>
            </xdr:cNvSpPr>
          </xdr:nvSpPr>
          <xdr:spPr bwMode="auto">
            <a:xfrm>
              <a:off x="5637" y="6036"/>
              <a:ext cx="5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
              </a:r>
              <a:endParaRPr lang="en-US"/>
            </a:p>
          </xdr:txBody>
        </xdr:sp>
        <xdr:sp macro="" textlink="">
          <xdr:nvSpPr>
            <xdr:cNvPr id="693408" name="Rectangle 1184">
              <a:extLst>
                <a:ext uri="{FF2B5EF4-FFF2-40B4-BE49-F238E27FC236}">
                  <a16:creationId xmlns:a16="http://schemas.microsoft.com/office/drawing/2014/main" id="{00000000-0008-0000-1A00-0000A0940A00}"/>
                </a:ext>
              </a:extLst>
            </xdr:cNvPr>
            <xdr:cNvSpPr>
              <a:spLocks noChangeArrowheads="1"/>
            </xdr:cNvSpPr>
          </xdr:nvSpPr>
          <xdr:spPr bwMode="auto">
            <a:xfrm>
              <a:off x="5766" y="603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07" name="Rectangle 1183">
              <a:extLst>
                <a:ext uri="{FF2B5EF4-FFF2-40B4-BE49-F238E27FC236}">
                  <a16:creationId xmlns:a16="http://schemas.microsoft.com/office/drawing/2014/main" id="{00000000-0008-0000-1A00-00009F940A00}"/>
                </a:ext>
              </a:extLst>
            </xdr:cNvPr>
            <xdr:cNvSpPr>
              <a:spLocks noChangeArrowheads="1"/>
            </xdr:cNvSpPr>
          </xdr:nvSpPr>
          <xdr:spPr bwMode="auto">
            <a:xfrm>
              <a:off x="649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06" name="Rectangle 1182">
              <a:extLst>
                <a:ext uri="{FF2B5EF4-FFF2-40B4-BE49-F238E27FC236}">
                  <a16:creationId xmlns:a16="http://schemas.microsoft.com/office/drawing/2014/main" id="{00000000-0008-0000-1A00-00009E940A00}"/>
                </a:ext>
              </a:extLst>
            </xdr:cNvPr>
            <xdr:cNvSpPr>
              <a:spLocks noChangeArrowheads="1"/>
            </xdr:cNvSpPr>
          </xdr:nvSpPr>
          <xdr:spPr bwMode="auto">
            <a:xfrm>
              <a:off x="6955" y="6036"/>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05" name="Rectangle 1181">
              <a:extLst>
                <a:ext uri="{FF2B5EF4-FFF2-40B4-BE49-F238E27FC236}">
                  <a16:creationId xmlns:a16="http://schemas.microsoft.com/office/drawing/2014/main" id="{00000000-0008-0000-1A00-00009D940A00}"/>
                </a:ext>
              </a:extLst>
            </xdr:cNvPr>
            <xdr:cNvSpPr>
              <a:spLocks noChangeArrowheads="1"/>
            </xdr:cNvSpPr>
          </xdr:nvSpPr>
          <xdr:spPr bwMode="auto">
            <a:xfrm>
              <a:off x="7653" y="603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04" name="Rectangle 1180">
              <a:extLst>
                <a:ext uri="{FF2B5EF4-FFF2-40B4-BE49-F238E27FC236}">
                  <a16:creationId xmlns:a16="http://schemas.microsoft.com/office/drawing/2014/main" id="{00000000-0008-0000-1A00-00009C940A00}"/>
                </a:ext>
              </a:extLst>
            </xdr:cNvPr>
            <xdr:cNvSpPr>
              <a:spLocks noChangeArrowheads="1"/>
            </xdr:cNvSpPr>
          </xdr:nvSpPr>
          <xdr:spPr bwMode="auto">
            <a:xfrm>
              <a:off x="8390"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grpSp>
      <xdr:grpSp>
        <xdr:nvGrpSpPr>
          <xdr:cNvPr id="693202" name="Group 978">
            <a:extLst>
              <a:ext uri="{FF2B5EF4-FFF2-40B4-BE49-F238E27FC236}">
                <a16:creationId xmlns:a16="http://schemas.microsoft.com/office/drawing/2014/main" id="{00000000-0008-0000-1A00-0000D2930A00}"/>
              </a:ext>
            </a:extLst>
          </xdr:cNvPr>
          <xdr:cNvGrpSpPr>
            <a:grpSpLocks/>
          </xdr:cNvGrpSpPr>
        </xdr:nvGrpSpPr>
        <xdr:grpSpPr bwMode="auto">
          <a:xfrm>
            <a:off x="39" y="6036"/>
            <a:ext cx="9354" cy="4665"/>
            <a:chOff x="39" y="6036"/>
            <a:chExt cx="9125" cy="4217"/>
          </a:xfrm>
        </xdr:grpSpPr>
        <xdr:sp macro="" textlink="">
          <xdr:nvSpPr>
            <xdr:cNvPr id="693402" name="Rectangle 1178">
              <a:extLst>
                <a:ext uri="{FF2B5EF4-FFF2-40B4-BE49-F238E27FC236}">
                  <a16:creationId xmlns:a16="http://schemas.microsoft.com/office/drawing/2014/main" id="{00000000-0008-0000-1A00-00009A940A00}"/>
                </a:ext>
              </a:extLst>
            </xdr:cNvPr>
            <xdr:cNvSpPr>
              <a:spLocks noChangeArrowheads="1"/>
            </xdr:cNvSpPr>
          </xdr:nvSpPr>
          <xdr:spPr bwMode="auto">
            <a:xfrm>
              <a:off x="8739" y="6036"/>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always</a:t>
              </a:r>
              <a:endParaRPr lang="en-US"/>
            </a:p>
          </xdr:txBody>
        </xdr:sp>
        <xdr:sp macro="" textlink="">
          <xdr:nvSpPr>
            <xdr:cNvPr id="693401" name="Rectangle 1177">
              <a:extLst>
                <a:ext uri="{FF2B5EF4-FFF2-40B4-BE49-F238E27FC236}">
                  <a16:creationId xmlns:a16="http://schemas.microsoft.com/office/drawing/2014/main" id="{00000000-0008-0000-1A00-000099940A00}"/>
                </a:ext>
              </a:extLst>
            </xdr:cNvPr>
            <xdr:cNvSpPr>
              <a:spLocks noChangeArrowheads="1"/>
            </xdr:cNvSpPr>
          </xdr:nvSpPr>
          <xdr:spPr bwMode="auto">
            <a:xfrm>
              <a:off x="39" y="629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subject</a:t>
              </a:r>
              <a:endParaRPr lang="en-US"/>
            </a:p>
          </xdr:txBody>
        </xdr:sp>
        <xdr:sp macro="" textlink="">
          <xdr:nvSpPr>
            <xdr:cNvPr id="693400" name="Rectangle 1176">
              <a:extLst>
                <a:ext uri="{FF2B5EF4-FFF2-40B4-BE49-F238E27FC236}">
                  <a16:creationId xmlns:a16="http://schemas.microsoft.com/office/drawing/2014/main" id="{00000000-0008-0000-1A00-000098940A00}"/>
                </a:ext>
              </a:extLst>
            </xdr:cNvPr>
            <xdr:cNvSpPr>
              <a:spLocks noChangeArrowheads="1"/>
            </xdr:cNvSpPr>
          </xdr:nvSpPr>
          <xdr:spPr bwMode="auto">
            <a:xfrm>
              <a:off x="711"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99" name="Rectangle 1175">
              <a:extLst>
                <a:ext uri="{FF2B5EF4-FFF2-40B4-BE49-F238E27FC236}">
                  <a16:creationId xmlns:a16="http://schemas.microsoft.com/office/drawing/2014/main" id="{00000000-0008-0000-1A00-000097940A00}"/>
                </a:ext>
              </a:extLst>
            </xdr:cNvPr>
            <xdr:cNvSpPr>
              <a:spLocks noChangeArrowheads="1"/>
            </xdr:cNvSpPr>
          </xdr:nvSpPr>
          <xdr:spPr bwMode="auto">
            <a:xfrm>
              <a:off x="931" y="6294"/>
              <a:ext cx="48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some</a:t>
              </a:r>
              <a:endParaRPr lang="en-US"/>
            </a:p>
          </xdr:txBody>
        </xdr:sp>
        <xdr:sp macro="" textlink="">
          <xdr:nvSpPr>
            <xdr:cNvPr id="693398" name="Rectangle 1174">
              <a:extLst>
                <a:ext uri="{FF2B5EF4-FFF2-40B4-BE49-F238E27FC236}">
                  <a16:creationId xmlns:a16="http://schemas.microsoft.com/office/drawing/2014/main" id="{00000000-0008-0000-1A00-000096940A00}"/>
                </a:ext>
              </a:extLst>
            </xdr:cNvPr>
            <xdr:cNvSpPr>
              <a:spLocks noChangeArrowheads="1"/>
            </xdr:cNvSpPr>
          </xdr:nvSpPr>
          <xdr:spPr bwMode="auto">
            <a:xfrm>
              <a:off x="1474" y="6294"/>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97" name="Rectangle 1173">
              <a:extLst>
                <a:ext uri="{FF2B5EF4-FFF2-40B4-BE49-F238E27FC236}">
                  <a16:creationId xmlns:a16="http://schemas.microsoft.com/office/drawing/2014/main" id="{00000000-0008-0000-1A00-000095940A00}"/>
                </a:ext>
              </a:extLst>
            </xdr:cNvPr>
            <xdr:cNvSpPr>
              <a:spLocks noChangeArrowheads="1"/>
            </xdr:cNvSpPr>
          </xdr:nvSpPr>
          <xdr:spPr bwMode="auto">
            <a:xfrm>
              <a:off x="2456" y="6294"/>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because</a:t>
              </a:r>
              <a:endParaRPr lang="en-US"/>
            </a:p>
          </xdr:txBody>
        </xdr:sp>
        <xdr:sp macro="" textlink="">
          <xdr:nvSpPr>
            <xdr:cNvPr id="693396" name="Rectangle 1172">
              <a:extLst>
                <a:ext uri="{FF2B5EF4-FFF2-40B4-BE49-F238E27FC236}">
                  <a16:creationId xmlns:a16="http://schemas.microsoft.com/office/drawing/2014/main" id="{00000000-0008-0000-1A00-000094940A00}"/>
                </a:ext>
              </a:extLst>
            </xdr:cNvPr>
            <xdr:cNvSpPr>
              <a:spLocks noChangeArrowheads="1"/>
            </xdr:cNvSpPr>
          </xdr:nvSpPr>
          <xdr:spPr bwMode="auto">
            <a:xfrm>
              <a:off x="3245" y="629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only</a:t>
              </a:r>
              <a:endParaRPr lang="en-US"/>
            </a:p>
          </xdr:txBody>
        </xdr:sp>
        <xdr:sp macro="" textlink="">
          <xdr:nvSpPr>
            <xdr:cNvPr id="693395" name="Rectangle 1171">
              <a:extLst>
                <a:ext uri="{FF2B5EF4-FFF2-40B4-BE49-F238E27FC236}">
                  <a16:creationId xmlns:a16="http://schemas.microsoft.com/office/drawing/2014/main" id="{00000000-0008-0000-1A00-000093940A00}"/>
                </a:ext>
              </a:extLst>
            </xdr:cNvPr>
            <xdr:cNvSpPr>
              <a:spLocks noChangeArrowheads="1"/>
            </xdr:cNvSpPr>
          </xdr:nvSpPr>
          <xdr:spPr bwMode="auto">
            <a:xfrm>
              <a:off x="3646" y="6294"/>
              <a:ext cx="1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394" name="Rectangle 1170">
              <a:extLst>
                <a:ext uri="{FF2B5EF4-FFF2-40B4-BE49-F238E27FC236}">
                  <a16:creationId xmlns:a16="http://schemas.microsoft.com/office/drawing/2014/main" id="{00000000-0008-0000-1A00-000092940A00}"/>
                </a:ext>
              </a:extLst>
            </xdr:cNvPr>
            <xdr:cNvSpPr>
              <a:spLocks noChangeArrowheads="1"/>
            </xdr:cNvSpPr>
          </xdr:nvSpPr>
          <xdr:spPr bwMode="auto">
            <a:xfrm>
              <a:off x="3814" y="6294"/>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part</a:t>
              </a:r>
              <a:endParaRPr lang="en-US"/>
            </a:p>
          </xdr:txBody>
        </xdr:sp>
        <xdr:sp macro="" textlink="">
          <xdr:nvSpPr>
            <xdr:cNvPr id="693393" name="Rectangle 1169">
              <a:extLst>
                <a:ext uri="{FF2B5EF4-FFF2-40B4-BE49-F238E27FC236}">
                  <a16:creationId xmlns:a16="http://schemas.microsoft.com/office/drawing/2014/main" id="{00000000-0008-0000-1A00-000091940A00}"/>
                </a:ext>
              </a:extLst>
            </xdr:cNvPr>
            <xdr:cNvSpPr>
              <a:spLocks noChangeArrowheads="1"/>
            </xdr:cNvSpPr>
          </xdr:nvSpPr>
          <xdr:spPr bwMode="auto">
            <a:xfrm>
              <a:off x="4202"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392" name="Rectangle 1168">
              <a:extLst>
                <a:ext uri="{FF2B5EF4-FFF2-40B4-BE49-F238E27FC236}">
                  <a16:creationId xmlns:a16="http://schemas.microsoft.com/office/drawing/2014/main" id="{00000000-0008-0000-1A00-000090940A00}"/>
                </a:ext>
              </a:extLst>
            </xdr:cNvPr>
            <xdr:cNvSpPr>
              <a:spLocks noChangeArrowheads="1"/>
            </xdr:cNvSpPr>
          </xdr:nvSpPr>
          <xdr:spPr bwMode="auto">
            <a:xfrm>
              <a:off x="4434"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91" name="Rectangle 1167">
              <a:extLst>
                <a:ext uri="{FF2B5EF4-FFF2-40B4-BE49-F238E27FC236}">
                  <a16:creationId xmlns:a16="http://schemas.microsoft.com/office/drawing/2014/main" id="{00000000-0008-0000-1A00-00008F940A00}"/>
                </a:ext>
              </a:extLst>
            </xdr:cNvPr>
            <xdr:cNvSpPr>
              <a:spLocks noChangeArrowheads="1"/>
            </xdr:cNvSpPr>
          </xdr:nvSpPr>
          <xdr:spPr bwMode="auto">
            <a:xfrm>
              <a:off x="4757"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total</a:t>
              </a:r>
              <a:endParaRPr lang="en-US"/>
            </a:p>
          </xdr:txBody>
        </xdr:sp>
        <xdr:sp macro="" textlink="">
          <xdr:nvSpPr>
            <xdr:cNvPr id="693390" name="Rectangle 1166">
              <a:extLst>
                <a:ext uri="{FF2B5EF4-FFF2-40B4-BE49-F238E27FC236}">
                  <a16:creationId xmlns:a16="http://schemas.microsoft.com/office/drawing/2014/main" id="{00000000-0008-0000-1A00-00008E940A00}"/>
                </a:ext>
              </a:extLst>
            </xdr:cNvPr>
            <xdr:cNvSpPr>
              <a:spLocks noChangeArrowheads="1"/>
            </xdr:cNvSpPr>
          </xdr:nvSpPr>
          <xdr:spPr bwMode="auto">
            <a:xfrm>
              <a:off x="5184" y="6294"/>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389" name="Rectangle 1165">
              <a:extLst>
                <a:ext uri="{FF2B5EF4-FFF2-40B4-BE49-F238E27FC236}">
                  <a16:creationId xmlns:a16="http://schemas.microsoft.com/office/drawing/2014/main" id="{00000000-0008-0000-1A00-00008D940A00}"/>
                </a:ext>
              </a:extLst>
            </xdr:cNvPr>
            <xdr:cNvSpPr>
              <a:spLocks noChangeArrowheads="1"/>
            </xdr:cNvSpPr>
          </xdr:nvSpPr>
          <xdr:spPr bwMode="auto">
            <a:xfrm>
              <a:off x="5559" y="6294"/>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been</a:t>
              </a:r>
              <a:endParaRPr lang="en-US"/>
            </a:p>
          </xdr:txBody>
        </xdr:sp>
        <xdr:sp macro="" textlink="">
          <xdr:nvSpPr>
            <xdr:cNvPr id="693388" name="Rectangle 1164">
              <a:extLst>
                <a:ext uri="{FF2B5EF4-FFF2-40B4-BE49-F238E27FC236}">
                  <a16:creationId xmlns:a16="http://schemas.microsoft.com/office/drawing/2014/main" id="{00000000-0008-0000-1A00-00008C940A00}"/>
                </a:ext>
              </a:extLst>
            </xdr:cNvPr>
            <xdr:cNvSpPr>
              <a:spLocks noChangeArrowheads="1"/>
            </xdr:cNvSpPr>
          </xdr:nvSpPr>
          <xdr:spPr bwMode="auto">
            <a:xfrm>
              <a:off x="6050" y="6294"/>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measured.</a:t>
              </a:r>
              <a:endParaRPr lang="en-US"/>
            </a:p>
          </xdr:txBody>
        </xdr:sp>
        <xdr:sp macro="" textlink="">
          <xdr:nvSpPr>
            <xdr:cNvPr id="693387" name="Rectangle 1163">
              <a:extLst>
                <a:ext uri="{FF2B5EF4-FFF2-40B4-BE49-F238E27FC236}">
                  <a16:creationId xmlns:a16="http://schemas.microsoft.com/office/drawing/2014/main" id="{00000000-0008-0000-1A00-00008B940A00}"/>
                </a:ext>
              </a:extLst>
            </xdr:cNvPr>
            <xdr:cNvSpPr>
              <a:spLocks noChangeArrowheads="1"/>
            </xdr:cNvSpPr>
          </xdr:nvSpPr>
          <xdr:spPr bwMode="auto">
            <a:xfrm>
              <a:off x="7020"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386" name="Rectangle 1162">
              <a:extLst>
                <a:ext uri="{FF2B5EF4-FFF2-40B4-BE49-F238E27FC236}">
                  <a16:creationId xmlns:a16="http://schemas.microsoft.com/office/drawing/2014/main" id="{00000000-0008-0000-1A00-00008A940A00}"/>
                </a:ext>
              </a:extLst>
            </xdr:cNvPr>
            <xdr:cNvSpPr>
              <a:spLocks noChangeArrowheads="1"/>
            </xdr:cNvSpPr>
          </xdr:nvSpPr>
          <xdr:spPr bwMode="auto">
            <a:xfrm>
              <a:off x="7459" y="6294"/>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85" name="Rectangle 1161">
              <a:extLst>
                <a:ext uri="{FF2B5EF4-FFF2-40B4-BE49-F238E27FC236}">
                  <a16:creationId xmlns:a16="http://schemas.microsoft.com/office/drawing/2014/main" id="{00000000-0008-0000-1A00-000089940A00}"/>
                </a:ext>
              </a:extLst>
            </xdr:cNvPr>
            <xdr:cNvSpPr>
              <a:spLocks noChangeArrowheads="1"/>
            </xdr:cNvSpPr>
          </xdr:nvSpPr>
          <xdr:spPr bwMode="auto">
            <a:xfrm>
              <a:off x="7666" y="6294"/>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84" name="Rectangle 1160">
              <a:extLst>
                <a:ext uri="{FF2B5EF4-FFF2-40B4-BE49-F238E27FC236}">
                  <a16:creationId xmlns:a16="http://schemas.microsoft.com/office/drawing/2014/main" id="{00000000-0008-0000-1A00-000088940A00}"/>
                </a:ext>
              </a:extLst>
            </xdr:cNvPr>
            <xdr:cNvSpPr>
              <a:spLocks noChangeArrowheads="1"/>
            </xdr:cNvSpPr>
          </xdr:nvSpPr>
          <xdr:spPr bwMode="auto">
            <a:xfrm>
              <a:off x="8235"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3" name="Rectangle 1159">
              <a:extLst>
                <a:ext uri="{FF2B5EF4-FFF2-40B4-BE49-F238E27FC236}">
                  <a16:creationId xmlns:a16="http://schemas.microsoft.com/office/drawing/2014/main" id="{00000000-0008-0000-1A00-000087940A00}"/>
                </a:ext>
              </a:extLst>
            </xdr:cNvPr>
            <xdr:cNvSpPr>
              <a:spLocks noChangeArrowheads="1"/>
            </xdr:cNvSpPr>
          </xdr:nvSpPr>
          <xdr:spPr bwMode="auto">
            <a:xfrm>
              <a:off x="8558" y="6294"/>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sampling</a:t>
              </a:r>
              <a:endParaRPr lang="en-US"/>
            </a:p>
          </xdr:txBody>
        </xdr:sp>
        <xdr:sp macro="" textlink="">
          <xdr:nvSpPr>
            <xdr:cNvPr id="693382" name="Rectangle 1158">
              <a:extLst>
                <a:ext uri="{FF2B5EF4-FFF2-40B4-BE49-F238E27FC236}">
                  <a16:creationId xmlns:a16="http://schemas.microsoft.com/office/drawing/2014/main" id="{00000000-0008-0000-1A00-000086940A00}"/>
                </a:ext>
              </a:extLst>
            </xdr:cNvPr>
            <xdr:cNvSpPr>
              <a:spLocks noChangeArrowheads="1"/>
            </xdr:cNvSpPr>
          </xdr:nvSpPr>
          <xdr:spPr bwMode="auto">
            <a:xfrm>
              <a:off x="39"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error.</a:t>
              </a:r>
              <a:endParaRPr lang="en-US"/>
            </a:p>
          </xdr:txBody>
        </xdr:sp>
        <xdr:sp macro="" textlink="">
          <xdr:nvSpPr>
            <xdr:cNvPr id="693381" name="Rectangle 1157">
              <a:extLst>
                <a:ext uri="{FF2B5EF4-FFF2-40B4-BE49-F238E27FC236}">
                  <a16:creationId xmlns:a16="http://schemas.microsoft.com/office/drawing/2014/main" id="{00000000-0008-0000-1A00-000085940A00}"/>
                </a:ext>
              </a:extLst>
            </xdr:cNvPr>
            <xdr:cNvSpPr>
              <a:spLocks noChangeArrowheads="1"/>
            </xdr:cNvSpPr>
          </xdr:nvSpPr>
          <xdr:spPr bwMode="auto">
            <a:xfrm>
              <a:off x="569" y="6540"/>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0" name="Rectangle 1156">
              <a:extLst>
                <a:ext uri="{FF2B5EF4-FFF2-40B4-BE49-F238E27FC236}">
                  <a16:creationId xmlns:a16="http://schemas.microsoft.com/office/drawing/2014/main" id="{00000000-0008-0000-1A00-000084940A00}"/>
                </a:ext>
              </a:extLst>
            </xdr:cNvPr>
            <xdr:cNvSpPr>
              <a:spLocks noChangeArrowheads="1"/>
            </xdr:cNvSpPr>
          </xdr:nvSpPr>
          <xdr:spPr bwMode="auto">
            <a:xfrm>
              <a:off x="970" y="654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79" name="Rectangle 1155">
              <a:extLst>
                <a:ext uri="{FF2B5EF4-FFF2-40B4-BE49-F238E27FC236}">
                  <a16:creationId xmlns:a16="http://schemas.microsoft.com/office/drawing/2014/main" id="{00000000-0008-0000-1A00-000083940A00}"/>
                </a:ext>
              </a:extLst>
            </xdr:cNvPr>
            <xdr:cNvSpPr>
              <a:spLocks noChangeArrowheads="1"/>
            </xdr:cNvSpPr>
          </xdr:nvSpPr>
          <xdr:spPr bwMode="auto">
            <a:xfrm>
              <a:off x="1965" y="6540"/>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78" name="Rectangle 1154">
              <a:extLst>
                <a:ext uri="{FF2B5EF4-FFF2-40B4-BE49-F238E27FC236}">
                  <a16:creationId xmlns:a16="http://schemas.microsoft.com/office/drawing/2014/main" id="{00000000-0008-0000-1A00-000082940A00}"/>
                </a:ext>
              </a:extLst>
            </xdr:cNvPr>
            <xdr:cNvSpPr>
              <a:spLocks noChangeArrowheads="1"/>
            </xdr:cNvSpPr>
          </xdr:nvSpPr>
          <xdr:spPr bwMode="auto">
            <a:xfrm>
              <a:off x="2185"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7" name="Rectangle 1153">
              <a:extLst>
                <a:ext uri="{FF2B5EF4-FFF2-40B4-BE49-F238E27FC236}">
                  <a16:creationId xmlns:a16="http://schemas.microsoft.com/office/drawing/2014/main" id="{00000000-0008-0000-1A00-000081940A00}"/>
                </a:ext>
              </a:extLst>
            </xdr:cNvPr>
            <xdr:cNvSpPr>
              <a:spLocks noChangeArrowheads="1"/>
            </xdr:cNvSpPr>
          </xdr:nvSpPr>
          <xdr:spPr bwMode="auto">
            <a:xfrm>
              <a:off x="2521" y="6540"/>
              <a:ext cx="84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376" name="Rectangle 1152">
              <a:extLst>
                <a:ext uri="{FF2B5EF4-FFF2-40B4-BE49-F238E27FC236}">
                  <a16:creationId xmlns:a16="http://schemas.microsoft.com/office/drawing/2014/main" id="{00000000-0008-0000-1A00-000080940A00}"/>
                </a:ext>
              </a:extLst>
            </xdr:cNvPr>
            <xdr:cNvSpPr>
              <a:spLocks noChangeArrowheads="1"/>
            </xdr:cNvSpPr>
          </xdr:nvSpPr>
          <xdr:spPr bwMode="auto">
            <a:xfrm>
              <a:off x="3426" y="6540"/>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can</a:t>
              </a:r>
              <a:endParaRPr lang="en-US"/>
            </a:p>
          </xdr:txBody>
        </xdr:sp>
        <xdr:sp macro="" textlink="">
          <xdr:nvSpPr>
            <xdr:cNvPr id="693375" name="Rectangle 1151">
              <a:extLst>
                <a:ext uri="{FF2B5EF4-FFF2-40B4-BE49-F238E27FC236}">
                  <a16:creationId xmlns:a16="http://schemas.microsoft.com/office/drawing/2014/main" id="{00000000-0008-0000-1A00-00007F940A00}"/>
                </a:ext>
              </a:extLst>
            </xdr:cNvPr>
            <xdr:cNvSpPr>
              <a:spLocks noChangeArrowheads="1"/>
            </xdr:cNvSpPr>
          </xdr:nvSpPr>
          <xdr:spPr bwMode="auto">
            <a:xfrm>
              <a:off x="3814" y="654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374" name="Rectangle 1150">
              <a:extLst>
                <a:ext uri="{FF2B5EF4-FFF2-40B4-BE49-F238E27FC236}">
                  <a16:creationId xmlns:a16="http://schemas.microsoft.com/office/drawing/2014/main" id="{00000000-0008-0000-1A00-00007E940A00}"/>
                </a:ext>
              </a:extLst>
            </xdr:cNvPr>
            <xdr:cNvSpPr>
              <a:spLocks noChangeArrowheads="1"/>
            </xdr:cNvSpPr>
          </xdr:nvSpPr>
          <xdr:spPr bwMode="auto">
            <a:xfrm>
              <a:off x="4098" y="6540"/>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calculated</a:t>
              </a:r>
              <a:endParaRPr lang="en-US"/>
            </a:p>
          </xdr:txBody>
        </xdr:sp>
        <xdr:sp macro="" textlink="">
          <xdr:nvSpPr>
            <xdr:cNvPr id="693373" name="Rectangle 1149">
              <a:extLst>
                <a:ext uri="{FF2B5EF4-FFF2-40B4-BE49-F238E27FC236}">
                  <a16:creationId xmlns:a16="http://schemas.microsoft.com/office/drawing/2014/main" id="{00000000-0008-0000-1A00-00007D940A00}"/>
                </a:ext>
              </a:extLst>
            </xdr:cNvPr>
            <xdr:cNvSpPr>
              <a:spLocks noChangeArrowheads="1"/>
            </xdr:cNvSpPr>
          </xdr:nvSpPr>
          <xdr:spPr bwMode="auto">
            <a:xfrm>
              <a:off x="5029" y="6540"/>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72" name="Rectangle 1148">
              <a:extLst>
                <a:ext uri="{FF2B5EF4-FFF2-40B4-BE49-F238E27FC236}">
                  <a16:creationId xmlns:a16="http://schemas.microsoft.com/office/drawing/2014/main" id="{00000000-0008-0000-1A00-00007C940A00}"/>
                </a:ext>
              </a:extLst>
            </xdr:cNvPr>
            <xdr:cNvSpPr>
              <a:spLocks noChangeArrowheads="1"/>
            </xdr:cNvSpPr>
          </xdr:nvSpPr>
          <xdr:spPr bwMode="auto">
            <a:xfrm>
              <a:off x="5417"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1" name="Rectangle 1147">
              <a:extLst>
                <a:ext uri="{FF2B5EF4-FFF2-40B4-BE49-F238E27FC236}">
                  <a16:creationId xmlns:a16="http://schemas.microsoft.com/office/drawing/2014/main" id="{00000000-0008-0000-1A00-00007B940A00}"/>
                </a:ext>
              </a:extLst>
            </xdr:cNvPr>
            <xdr:cNvSpPr>
              <a:spLocks noChangeArrowheads="1"/>
            </xdr:cNvSpPr>
          </xdr:nvSpPr>
          <xdr:spPr bwMode="auto">
            <a:xfrm>
              <a:off x="5740" y="6540"/>
              <a:ext cx="58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370" name="Rectangle 1146">
              <a:extLst>
                <a:ext uri="{FF2B5EF4-FFF2-40B4-BE49-F238E27FC236}">
                  <a16:creationId xmlns:a16="http://schemas.microsoft.com/office/drawing/2014/main" id="{00000000-0008-0000-1A00-00007A940A00}"/>
                </a:ext>
              </a:extLst>
            </xdr:cNvPr>
            <xdr:cNvSpPr>
              <a:spLocks noChangeArrowheads="1"/>
            </xdr:cNvSpPr>
          </xdr:nvSpPr>
          <xdr:spPr bwMode="auto">
            <a:xfrm>
              <a:off x="6386" y="6540"/>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69" name="Rectangle 1145">
              <a:extLst>
                <a:ext uri="{FF2B5EF4-FFF2-40B4-BE49-F238E27FC236}">
                  <a16:creationId xmlns:a16="http://schemas.microsoft.com/office/drawing/2014/main" id="{00000000-0008-0000-1A00-000079940A00}"/>
                </a:ext>
              </a:extLst>
            </xdr:cNvPr>
            <xdr:cNvSpPr>
              <a:spLocks noChangeArrowheads="1"/>
            </xdr:cNvSpPr>
          </xdr:nvSpPr>
          <xdr:spPr bwMode="auto">
            <a:xfrm>
              <a:off x="6774"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given</a:t>
              </a:r>
              <a:endParaRPr lang="en-US"/>
            </a:p>
          </xdr:txBody>
        </xdr:sp>
        <xdr:sp macro="" textlink="">
          <xdr:nvSpPr>
            <xdr:cNvPr id="693368" name="Rectangle 1144">
              <a:extLst>
                <a:ext uri="{FF2B5EF4-FFF2-40B4-BE49-F238E27FC236}">
                  <a16:creationId xmlns:a16="http://schemas.microsoft.com/office/drawing/2014/main" id="{00000000-0008-0000-1A00-000078940A00}"/>
                </a:ext>
              </a:extLst>
            </xdr:cNvPr>
            <xdr:cNvSpPr>
              <a:spLocks noChangeArrowheads="1"/>
            </xdr:cNvSpPr>
          </xdr:nvSpPr>
          <xdr:spPr bwMode="auto">
            <a:xfrm>
              <a:off x="7291"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367" name="Rectangle 1143">
              <a:extLst>
                <a:ext uri="{FF2B5EF4-FFF2-40B4-BE49-F238E27FC236}">
                  <a16:creationId xmlns:a16="http://schemas.microsoft.com/office/drawing/2014/main" id="{00000000-0008-0000-1A00-000077940A00}"/>
                </a:ext>
              </a:extLst>
            </xdr:cNvPr>
            <xdr:cNvSpPr>
              <a:spLocks noChangeArrowheads="1"/>
            </xdr:cNvSpPr>
          </xdr:nvSpPr>
          <xdr:spPr bwMode="auto">
            <a:xfrm>
              <a:off x="7563"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366" name="Rectangle 1142">
              <a:extLst>
                <a:ext uri="{FF2B5EF4-FFF2-40B4-BE49-F238E27FC236}">
                  <a16:creationId xmlns:a16="http://schemas.microsoft.com/office/drawing/2014/main" id="{00000000-0008-0000-1A00-000076940A00}"/>
                </a:ext>
              </a:extLst>
            </xdr:cNvPr>
            <xdr:cNvSpPr>
              <a:spLocks noChangeArrowheads="1"/>
            </xdr:cNvSpPr>
          </xdr:nvSpPr>
          <xdr:spPr bwMode="auto">
            <a:xfrm>
              <a:off x="7847" y="654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65" name="Rectangle 1141">
              <a:extLst>
                <a:ext uri="{FF2B5EF4-FFF2-40B4-BE49-F238E27FC236}">
                  <a16:creationId xmlns:a16="http://schemas.microsoft.com/office/drawing/2014/main" id="{00000000-0008-0000-1A00-000075940A00}"/>
                </a:ext>
              </a:extLst>
            </xdr:cNvPr>
            <xdr:cNvSpPr>
              <a:spLocks noChangeArrowheads="1"/>
            </xdr:cNvSpPr>
          </xdr:nvSpPr>
          <xdr:spPr bwMode="auto">
            <a:xfrm>
              <a:off x="8403" y="6540"/>
              <a:ext cx="9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364" name="Rectangle 1140">
              <a:extLst>
                <a:ext uri="{FF2B5EF4-FFF2-40B4-BE49-F238E27FC236}">
                  <a16:creationId xmlns:a16="http://schemas.microsoft.com/office/drawing/2014/main" id="{00000000-0008-0000-1A00-000074940A00}"/>
                </a:ext>
              </a:extLst>
            </xdr:cNvPr>
            <xdr:cNvSpPr>
              <a:spLocks noChangeArrowheads="1"/>
            </xdr:cNvSpPr>
          </xdr:nvSpPr>
          <xdr:spPr bwMode="auto">
            <a:xfrm>
              <a:off x="39" y="6785"/>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intervals.</a:t>
              </a:r>
              <a:endParaRPr lang="en-US"/>
            </a:p>
          </xdr:txBody>
        </xdr:sp>
        <xdr:sp macro="" textlink="">
          <xdr:nvSpPr>
            <xdr:cNvPr id="693363" name="Rectangle 1139">
              <a:extLst>
                <a:ext uri="{FF2B5EF4-FFF2-40B4-BE49-F238E27FC236}">
                  <a16:creationId xmlns:a16="http://schemas.microsoft.com/office/drawing/2014/main" id="{00000000-0008-0000-1A00-000073940A00}"/>
                </a:ext>
              </a:extLst>
            </xdr:cNvPr>
            <xdr:cNvSpPr>
              <a:spLocks noChangeArrowheads="1"/>
            </xdr:cNvSpPr>
          </xdr:nvSpPr>
          <xdr:spPr bwMode="auto">
            <a:xfrm>
              <a:off x="840" y="6785"/>
              <a:ext cx="29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62" name="Rectangle 1138">
              <a:extLst>
                <a:ext uri="{FF2B5EF4-FFF2-40B4-BE49-F238E27FC236}">
                  <a16:creationId xmlns:a16="http://schemas.microsoft.com/office/drawing/2014/main" id="{00000000-0008-0000-1A00-000072940A00}"/>
                </a:ext>
              </a:extLst>
            </xdr:cNvPr>
            <xdr:cNvSpPr>
              <a:spLocks noChangeArrowheads="1"/>
            </xdr:cNvSpPr>
          </xdr:nvSpPr>
          <xdr:spPr bwMode="auto">
            <a:xfrm>
              <a:off x="1176" y="6785"/>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example</a:t>
              </a:r>
              <a:endParaRPr lang="en-US"/>
            </a:p>
          </xdr:txBody>
        </xdr:sp>
        <xdr:sp macro="" textlink="">
          <xdr:nvSpPr>
            <xdr:cNvPr id="693361" name="Rectangle 1137">
              <a:extLst>
                <a:ext uri="{FF2B5EF4-FFF2-40B4-BE49-F238E27FC236}">
                  <a16:creationId xmlns:a16="http://schemas.microsoft.com/office/drawing/2014/main" id="{00000000-0008-0000-1A00-000071940A00}"/>
                </a:ext>
              </a:extLst>
            </xdr:cNvPr>
            <xdr:cNvSpPr>
              <a:spLocks noChangeArrowheads="1"/>
            </xdr:cNvSpPr>
          </xdr:nvSpPr>
          <xdr:spPr bwMode="auto">
            <a:xfrm>
              <a:off x="195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60" name="Rectangle 1136">
              <a:extLst>
                <a:ext uri="{FF2B5EF4-FFF2-40B4-BE49-F238E27FC236}">
                  <a16:creationId xmlns:a16="http://schemas.microsoft.com/office/drawing/2014/main" id="{00000000-0008-0000-1A00-000070940A00}"/>
                </a:ext>
              </a:extLst>
            </xdr:cNvPr>
            <xdr:cNvSpPr>
              <a:spLocks noChangeArrowheads="1"/>
            </xdr:cNvSpPr>
          </xdr:nvSpPr>
          <xdr:spPr bwMode="auto">
            <a:xfrm>
              <a:off x="2262" y="6785"/>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59" name="Rectangle 1135">
              <a:extLst>
                <a:ext uri="{FF2B5EF4-FFF2-40B4-BE49-F238E27FC236}">
                  <a16:creationId xmlns:a16="http://schemas.microsoft.com/office/drawing/2014/main" id="{00000000-0008-0000-1A00-00006F940A00}"/>
                </a:ext>
              </a:extLst>
            </xdr:cNvPr>
            <xdr:cNvSpPr>
              <a:spLocks noChangeArrowheads="1"/>
            </xdr:cNvSpPr>
          </xdr:nvSpPr>
          <xdr:spPr bwMode="auto">
            <a:xfrm>
              <a:off x="3180"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8" name="Rectangle 1134">
              <a:extLst>
                <a:ext uri="{FF2B5EF4-FFF2-40B4-BE49-F238E27FC236}">
                  <a16:creationId xmlns:a16="http://schemas.microsoft.com/office/drawing/2014/main" id="{00000000-0008-0000-1A00-00006E940A00}"/>
                </a:ext>
              </a:extLst>
            </xdr:cNvPr>
            <xdr:cNvSpPr>
              <a:spLocks noChangeArrowheads="1"/>
            </xdr:cNvSpPr>
          </xdr:nvSpPr>
          <xdr:spPr bwMode="auto">
            <a:xfrm>
              <a:off x="3374"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57" name="Rectangle 1133">
              <a:extLst>
                <a:ext uri="{FF2B5EF4-FFF2-40B4-BE49-F238E27FC236}">
                  <a16:creationId xmlns:a16="http://schemas.microsoft.com/office/drawing/2014/main" id="{00000000-0008-0000-1A00-00006D940A00}"/>
                </a:ext>
              </a:extLst>
            </xdr:cNvPr>
            <xdr:cNvSpPr>
              <a:spLocks noChangeArrowheads="1"/>
            </xdr:cNvSpPr>
          </xdr:nvSpPr>
          <xdr:spPr bwMode="auto">
            <a:xfrm>
              <a:off x="3697" y="6785"/>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56" name="Rectangle 1132">
              <a:extLst>
                <a:ext uri="{FF2B5EF4-FFF2-40B4-BE49-F238E27FC236}">
                  <a16:creationId xmlns:a16="http://schemas.microsoft.com/office/drawing/2014/main" id="{00000000-0008-0000-1A00-00006C940A00}"/>
                </a:ext>
              </a:extLst>
            </xdr:cNvPr>
            <xdr:cNvSpPr>
              <a:spLocks noChangeArrowheads="1"/>
            </xdr:cNvSpPr>
          </xdr:nvSpPr>
          <xdr:spPr bwMode="auto">
            <a:xfrm>
              <a:off x="4460" y="6785"/>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55" name="Rectangle 1131">
              <a:extLst>
                <a:ext uri="{FF2B5EF4-FFF2-40B4-BE49-F238E27FC236}">
                  <a16:creationId xmlns:a16="http://schemas.microsoft.com/office/drawing/2014/main" id="{00000000-0008-0000-1A00-00006B940A00}"/>
                </a:ext>
              </a:extLst>
            </xdr:cNvPr>
            <xdr:cNvSpPr>
              <a:spLocks noChangeArrowheads="1"/>
            </xdr:cNvSpPr>
          </xdr:nvSpPr>
          <xdr:spPr bwMode="auto">
            <a:xfrm>
              <a:off x="5119" y="6785"/>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354" name="Rectangle 1130">
              <a:extLst>
                <a:ext uri="{FF2B5EF4-FFF2-40B4-BE49-F238E27FC236}">
                  <a16:creationId xmlns:a16="http://schemas.microsoft.com/office/drawing/2014/main" id="{00000000-0008-0000-1A00-00006A940A00}"/>
                </a:ext>
              </a:extLst>
            </xdr:cNvPr>
            <xdr:cNvSpPr>
              <a:spLocks noChangeArrowheads="1"/>
            </xdr:cNvSpPr>
          </xdr:nvSpPr>
          <xdr:spPr bwMode="auto">
            <a:xfrm>
              <a:off x="5520" y="6785"/>
              <a:ext cx="85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estimated</a:t>
              </a:r>
              <a:endParaRPr lang="en-US"/>
            </a:p>
          </xdr:txBody>
        </xdr:sp>
        <xdr:sp macro="" textlink="">
          <xdr:nvSpPr>
            <xdr:cNvPr id="693353" name="Rectangle 1129">
              <a:extLst>
                <a:ext uri="{FF2B5EF4-FFF2-40B4-BE49-F238E27FC236}">
                  <a16:creationId xmlns:a16="http://schemas.microsoft.com/office/drawing/2014/main" id="{00000000-0008-0000-1A00-000069940A00}"/>
                </a:ext>
              </a:extLst>
            </xdr:cNvPr>
            <xdr:cNvSpPr>
              <a:spLocks noChangeArrowheads="1"/>
            </xdr:cNvSpPr>
          </xdr:nvSpPr>
          <xdr:spPr bwMode="auto">
            <a:xfrm>
              <a:off x="6412" y="6785"/>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52" name="Rectangle 1128">
              <a:extLst>
                <a:ext uri="{FF2B5EF4-FFF2-40B4-BE49-F238E27FC236}">
                  <a16:creationId xmlns:a16="http://schemas.microsoft.com/office/drawing/2014/main" id="{00000000-0008-0000-1A00-000068940A00}"/>
                </a:ext>
              </a:extLst>
            </xdr:cNvPr>
            <xdr:cNvSpPr>
              <a:spLocks noChangeArrowheads="1"/>
            </xdr:cNvSpPr>
          </xdr:nvSpPr>
          <xdr:spPr bwMode="auto">
            <a:xfrm>
              <a:off x="6619" y="6785"/>
              <a:ext cx="60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57,009</a:t>
              </a:r>
              <a:endParaRPr lang="en-US"/>
            </a:p>
          </xdr:txBody>
        </xdr:sp>
        <xdr:sp macro="" textlink="">
          <xdr:nvSpPr>
            <xdr:cNvPr id="693351" name="Rectangle 1127">
              <a:extLst>
                <a:ext uri="{FF2B5EF4-FFF2-40B4-BE49-F238E27FC236}">
                  <a16:creationId xmlns:a16="http://schemas.microsoft.com/office/drawing/2014/main" id="{00000000-0008-0000-1A00-000067940A00}"/>
                </a:ext>
              </a:extLst>
            </xdr:cNvPr>
            <xdr:cNvSpPr>
              <a:spLocks noChangeArrowheads="1"/>
            </xdr:cNvSpPr>
          </xdr:nvSpPr>
          <xdr:spPr bwMode="auto">
            <a:xfrm>
              <a:off x="7253"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0" name="Rectangle 1126">
              <a:extLst>
                <a:ext uri="{FF2B5EF4-FFF2-40B4-BE49-F238E27FC236}">
                  <a16:creationId xmlns:a16="http://schemas.microsoft.com/office/drawing/2014/main" id="{00000000-0008-0000-1A00-000066940A00}"/>
                </a:ext>
              </a:extLst>
            </xdr:cNvPr>
            <xdr:cNvSpPr>
              <a:spLocks noChangeArrowheads="1"/>
            </xdr:cNvSpPr>
          </xdr:nvSpPr>
          <xdr:spPr bwMode="auto">
            <a:xfrm>
              <a:off x="7446"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9" name="Rectangle 1125">
              <a:extLst>
                <a:ext uri="{FF2B5EF4-FFF2-40B4-BE49-F238E27FC236}">
                  <a16:creationId xmlns:a16="http://schemas.microsoft.com/office/drawing/2014/main" id="{00000000-0008-0000-1A00-000065940A00}"/>
                </a:ext>
              </a:extLst>
            </xdr:cNvPr>
            <xdr:cNvSpPr>
              <a:spLocks noChangeArrowheads="1"/>
            </xdr:cNvSpPr>
          </xdr:nvSpPr>
          <xdr:spPr bwMode="auto">
            <a:xfrm>
              <a:off x="7770" y="6785"/>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2008</a:t>
              </a:r>
              <a:endParaRPr lang="en-US"/>
            </a:p>
          </xdr:txBody>
        </xdr:sp>
        <xdr:sp macro="" textlink="">
          <xdr:nvSpPr>
            <xdr:cNvPr id="693348" name="Rectangle 1124">
              <a:extLst>
                <a:ext uri="{FF2B5EF4-FFF2-40B4-BE49-F238E27FC236}">
                  <a16:creationId xmlns:a16="http://schemas.microsoft.com/office/drawing/2014/main" id="{00000000-0008-0000-1A00-000064940A00}"/>
                </a:ext>
              </a:extLst>
            </xdr:cNvPr>
            <xdr:cNvSpPr>
              <a:spLocks noChangeArrowheads="1"/>
            </xdr:cNvSpPr>
          </xdr:nvSpPr>
          <xdr:spPr bwMode="auto">
            <a:xfrm>
              <a:off x="8235" y="678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7" name="Rectangle 1123">
              <a:extLst>
                <a:ext uri="{FF2B5EF4-FFF2-40B4-BE49-F238E27FC236}">
                  <a16:creationId xmlns:a16="http://schemas.microsoft.com/office/drawing/2014/main" id="{00000000-0008-0000-1A00-000063940A00}"/>
                </a:ext>
              </a:extLst>
            </xdr:cNvPr>
            <xdr:cNvSpPr>
              <a:spLocks noChangeArrowheads="1"/>
            </xdr:cNvSpPr>
          </xdr:nvSpPr>
          <xdr:spPr bwMode="auto">
            <a:xfrm>
              <a:off x="8700" y="678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46" name="Rectangle 1122">
              <a:extLst>
                <a:ext uri="{FF2B5EF4-FFF2-40B4-BE49-F238E27FC236}">
                  <a16:creationId xmlns:a16="http://schemas.microsoft.com/office/drawing/2014/main" id="{00000000-0008-0000-1A00-000062940A00}"/>
                </a:ext>
              </a:extLst>
            </xdr:cNvPr>
            <xdr:cNvSpPr>
              <a:spLocks noChangeArrowheads="1"/>
            </xdr:cNvSpPr>
          </xdr:nvSpPr>
          <xdr:spPr bwMode="auto">
            <a:xfrm>
              <a:off x="906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5" name="Rectangle 1121">
              <a:extLst>
                <a:ext uri="{FF2B5EF4-FFF2-40B4-BE49-F238E27FC236}">
                  <a16:creationId xmlns:a16="http://schemas.microsoft.com/office/drawing/2014/main" id="{00000000-0008-0000-1A00-000061940A00}"/>
                </a:ext>
              </a:extLst>
            </xdr:cNvPr>
            <xdr:cNvSpPr>
              <a:spLocks noChangeArrowheads="1"/>
            </xdr:cNvSpPr>
          </xdr:nvSpPr>
          <xdr:spPr bwMode="auto">
            <a:xfrm>
              <a:off x="39" y="7031"/>
              <a:ext cx="632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95% confidence interval was calculated to be between 55,200 to 58,800.</a:t>
              </a:r>
              <a:endParaRPr lang="en-US"/>
            </a:p>
          </xdr:txBody>
        </xdr:sp>
        <xdr:sp macro="" textlink="">
          <xdr:nvSpPr>
            <xdr:cNvPr id="693344" name="Rectangle 1120">
              <a:extLst>
                <a:ext uri="{FF2B5EF4-FFF2-40B4-BE49-F238E27FC236}">
                  <a16:creationId xmlns:a16="http://schemas.microsoft.com/office/drawing/2014/main" id="{00000000-0008-0000-1A00-000060940A00}"/>
                </a:ext>
              </a:extLst>
            </xdr:cNvPr>
            <xdr:cNvSpPr>
              <a:spLocks noChangeArrowheads="1"/>
            </xdr:cNvSpPr>
          </xdr:nvSpPr>
          <xdr:spPr bwMode="auto">
            <a:xfrm>
              <a:off x="39"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43" name="Rectangle 1119">
              <a:extLst>
                <a:ext uri="{FF2B5EF4-FFF2-40B4-BE49-F238E27FC236}">
                  <a16:creationId xmlns:a16="http://schemas.microsoft.com/office/drawing/2014/main" id="{00000000-0008-0000-1A00-00005F940A00}"/>
                </a:ext>
              </a:extLst>
            </xdr:cNvPr>
            <xdr:cNvSpPr>
              <a:spLocks noChangeArrowheads="1"/>
            </xdr:cNvSpPr>
          </xdr:nvSpPr>
          <xdr:spPr bwMode="auto">
            <a:xfrm>
              <a:off x="271"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2" name="Rectangle 1118">
              <a:extLst>
                <a:ext uri="{FF2B5EF4-FFF2-40B4-BE49-F238E27FC236}">
                  <a16:creationId xmlns:a16="http://schemas.microsoft.com/office/drawing/2014/main" id="{00000000-0008-0000-1A00-00005E940A00}"/>
                </a:ext>
              </a:extLst>
            </xdr:cNvPr>
            <xdr:cNvSpPr>
              <a:spLocks noChangeArrowheads="1"/>
            </xdr:cNvSpPr>
          </xdr:nvSpPr>
          <xdr:spPr bwMode="auto">
            <a:xfrm>
              <a:off x="621" y="7509"/>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1" name="Rectangle 1117">
              <a:extLst>
                <a:ext uri="{FF2B5EF4-FFF2-40B4-BE49-F238E27FC236}">
                  <a16:creationId xmlns:a16="http://schemas.microsoft.com/office/drawing/2014/main" id="{00000000-0008-0000-1A00-00005D940A00}"/>
                </a:ext>
              </a:extLst>
            </xdr:cNvPr>
            <xdr:cNvSpPr>
              <a:spLocks noChangeArrowheads="1"/>
            </xdr:cNvSpPr>
          </xdr:nvSpPr>
          <xdr:spPr bwMode="auto">
            <a:xfrm>
              <a:off x="1112" y="7509"/>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40" name="Rectangle 1116">
              <a:extLst>
                <a:ext uri="{FF2B5EF4-FFF2-40B4-BE49-F238E27FC236}">
                  <a16:creationId xmlns:a16="http://schemas.microsoft.com/office/drawing/2014/main" id="{00000000-0008-0000-1A00-00005C940A00}"/>
                </a:ext>
              </a:extLst>
            </xdr:cNvPr>
            <xdr:cNvSpPr>
              <a:spLocks noChangeArrowheads="1"/>
            </xdr:cNvSpPr>
          </xdr:nvSpPr>
          <xdr:spPr bwMode="auto">
            <a:xfrm>
              <a:off x="2056" y="750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339" name="Rectangle 1115">
              <a:extLst>
                <a:ext uri="{FF2B5EF4-FFF2-40B4-BE49-F238E27FC236}">
                  <a16:creationId xmlns:a16="http://schemas.microsoft.com/office/drawing/2014/main" id="{00000000-0008-0000-1A00-00005B940A00}"/>
                </a:ext>
              </a:extLst>
            </xdr:cNvPr>
            <xdr:cNvSpPr>
              <a:spLocks noChangeArrowheads="1"/>
            </xdr:cNvSpPr>
          </xdr:nvSpPr>
          <xdr:spPr bwMode="auto">
            <a:xfrm>
              <a:off x="2728"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38" name="Rectangle 1114">
              <a:extLst>
                <a:ext uri="{FF2B5EF4-FFF2-40B4-BE49-F238E27FC236}">
                  <a16:creationId xmlns:a16="http://schemas.microsoft.com/office/drawing/2014/main" id="{00000000-0008-0000-1A00-00005A940A00}"/>
                </a:ext>
              </a:extLst>
            </xdr:cNvPr>
            <xdr:cNvSpPr>
              <a:spLocks noChangeArrowheads="1"/>
            </xdr:cNvSpPr>
          </xdr:nvSpPr>
          <xdr:spPr bwMode="auto">
            <a:xfrm>
              <a:off x="3077" y="7509"/>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37" name="Rectangle 1113">
              <a:extLst>
                <a:ext uri="{FF2B5EF4-FFF2-40B4-BE49-F238E27FC236}">
                  <a16:creationId xmlns:a16="http://schemas.microsoft.com/office/drawing/2014/main" id="{00000000-0008-0000-1A00-000059940A00}"/>
                </a:ext>
              </a:extLst>
            </xdr:cNvPr>
            <xdr:cNvSpPr>
              <a:spLocks noChangeArrowheads="1"/>
            </xdr:cNvSpPr>
          </xdr:nvSpPr>
          <xdr:spPr bwMode="auto">
            <a:xfrm>
              <a:off x="3904" y="7509"/>
              <a:ext cx="10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36" name="Rectangle 1112">
              <a:extLst>
                <a:ext uri="{FF2B5EF4-FFF2-40B4-BE49-F238E27FC236}">
                  <a16:creationId xmlns:a16="http://schemas.microsoft.com/office/drawing/2014/main" id="{00000000-0008-0000-1A00-000058940A00}"/>
                </a:ext>
              </a:extLst>
            </xdr:cNvPr>
            <xdr:cNvSpPr>
              <a:spLocks noChangeArrowheads="1"/>
            </xdr:cNvSpPr>
          </xdr:nvSpPr>
          <xdr:spPr bwMode="auto">
            <a:xfrm>
              <a:off x="4964" y="750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335" name="Rectangle 1111">
              <a:extLst>
                <a:ext uri="{FF2B5EF4-FFF2-40B4-BE49-F238E27FC236}">
                  <a16:creationId xmlns:a16="http://schemas.microsoft.com/office/drawing/2014/main" id="{00000000-0008-0000-1A00-000057940A00}"/>
                </a:ext>
              </a:extLst>
            </xdr:cNvPr>
            <xdr:cNvSpPr>
              <a:spLocks noChangeArrowheads="1"/>
            </xdr:cNvSpPr>
          </xdr:nvSpPr>
          <xdr:spPr bwMode="auto">
            <a:xfrm>
              <a:off x="5365" y="7509"/>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34" name="Rectangle 1110">
              <a:extLst>
                <a:ext uri="{FF2B5EF4-FFF2-40B4-BE49-F238E27FC236}">
                  <a16:creationId xmlns:a16="http://schemas.microsoft.com/office/drawing/2014/main" id="{00000000-0008-0000-1A00-000056940A00}"/>
                </a:ext>
              </a:extLst>
            </xdr:cNvPr>
            <xdr:cNvSpPr>
              <a:spLocks noChangeArrowheads="1"/>
            </xdr:cNvSpPr>
          </xdr:nvSpPr>
          <xdr:spPr bwMode="auto">
            <a:xfrm>
              <a:off x="5598" y="7509"/>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33" name="Rectangle 1109">
              <a:extLst>
                <a:ext uri="{FF2B5EF4-FFF2-40B4-BE49-F238E27FC236}">
                  <a16:creationId xmlns:a16="http://schemas.microsoft.com/office/drawing/2014/main" id="{00000000-0008-0000-1A00-000055940A00}"/>
                </a:ext>
              </a:extLst>
            </xdr:cNvPr>
            <xdr:cNvSpPr>
              <a:spLocks noChangeArrowheads="1"/>
            </xdr:cNvSpPr>
          </xdr:nvSpPr>
          <xdr:spPr bwMode="auto">
            <a:xfrm>
              <a:off x="6373" y="7509"/>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staying</a:t>
              </a:r>
              <a:endParaRPr lang="en-US"/>
            </a:p>
          </xdr:txBody>
        </xdr:sp>
        <xdr:sp macro="" textlink="">
          <xdr:nvSpPr>
            <xdr:cNvPr id="693332" name="Rectangle 1108">
              <a:extLst>
                <a:ext uri="{FF2B5EF4-FFF2-40B4-BE49-F238E27FC236}">
                  <a16:creationId xmlns:a16="http://schemas.microsoft.com/office/drawing/2014/main" id="{00000000-0008-0000-1A00-000054940A00}"/>
                </a:ext>
              </a:extLst>
            </xdr:cNvPr>
            <xdr:cNvSpPr>
              <a:spLocks noChangeArrowheads="1"/>
            </xdr:cNvSpPr>
          </xdr:nvSpPr>
          <xdr:spPr bwMode="auto">
            <a:xfrm>
              <a:off x="7059" y="7509"/>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331" name="Rectangle 1107">
              <a:extLst>
                <a:ext uri="{FF2B5EF4-FFF2-40B4-BE49-F238E27FC236}">
                  <a16:creationId xmlns:a16="http://schemas.microsoft.com/office/drawing/2014/main" id="{00000000-0008-0000-1A00-000053940A00}"/>
                </a:ext>
              </a:extLst>
            </xdr:cNvPr>
            <xdr:cNvSpPr>
              <a:spLocks noChangeArrowheads="1"/>
            </xdr:cNvSpPr>
          </xdr:nvSpPr>
          <xdr:spPr bwMode="auto">
            <a:xfrm>
              <a:off x="7317" y="7509"/>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330" name="Rectangle 1106">
              <a:extLst>
                <a:ext uri="{FF2B5EF4-FFF2-40B4-BE49-F238E27FC236}">
                  <a16:creationId xmlns:a16="http://schemas.microsoft.com/office/drawing/2014/main" id="{00000000-0008-0000-1A00-000052940A00}"/>
                </a:ext>
              </a:extLst>
            </xdr:cNvPr>
            <xdr:cNvSpPr>
              <a:spLocks noChangeArrowheads="1"/>
            </xdr:cNvSpPr>
          </xdr:nvSpPr>
          <xdr:spPr bwMode="auto">
            <a:xfrm>
              <a:off x="8157"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29" name="Rectangle 1105">
              <a:extLst>
                <a:ext uri="{FF2B5EF4-FFF2-40B4-BE49-F238E27FC236}">
                  <a16:creationId xmlns:a16="http://schemas.microsoft.com/office/drawing/2014/main" id="{00000000-0008-0000-1A00-000051940A00}"/>
                </a:ext>
              </a:extLst>
            </xdr:cNvPr>
            <xdr:cNvSpPr>
              <a:spLocks noChangeArrowheads="1"/>
            </xdr:cNvSpPr>
          </xdr:nvSpPr>
          <xdr:spPr bwMode="auto">
            <a:xfrm>
              <a:off x="8403" y="7509"/>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a:t>
              </a:r>
              <a:endParaRPr lang="en-US"/>
            </a:p>
          </xdr:txBody>
        </xdr:sp>
        <xdr:sp macro="" textlink="">
          <xdr:nvSpPr>
            <xdr:cNvPr id="693328" name="Rectangle 1104">
              <a:extLst>
                <a:ext uri="{FF2B5EF4-FFF2-40B4-BE49-F238E27FC236}">
                  <a16:creationId xmlns:a16="http://schemas.microsoft.com/office/drawing/2014/main" id="{00000000-0008-0000-1A00-000050940A00}"/>
                </a:ext>
              </a:extLst>
            </xdr:cNvPr>
            <xdr:cNvSpPr>
              <a:spLocks noChangeArrowheads="1"/>
            </xdr:cNvSpPr>
          </xdr:nvSpPr>
          <xdr:spPr bwMode="auto">
            <a:xfrm>
              <a:off x="8843" y="7509"/>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27" name="Rectangle 1103">
              <a:extLst>
                <a:ext uri="{FF2B5EF4-FFF2-40B4-BE49-F238E27FC236}">
                  <a16:creationId xmlns:a16="http://schemas.microsoft.com/office/drawing/2014/main" id="{00000000-0008-0000-1A00-00004F940A00}"/>
                </a:ext>
              </a:extLst>
            </xdr:cNvPr>
            <xdr:cNvSpPr>
              <a:spLocks noChangeArrowheads="1"/>
            </xdr:cNvSpPr>
          </xdr:nvSpPr>
          <xdr:spPr bwMode="auto">
            <a:xfrm>
              <a:off x="9062"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26" name="Rectangle 1102">
              <a:extLst>
                <a:ext uri="{FF2B5EF4-FFF2-40B4-BE49-F238E27FC236}">
                  <a16:creationId xmlns:a16="http://schemas.microsoft.com/office/drawing/2014/main" id="{00000000-0008-0000-1A00-00004E940A00}"/>
                </a:ext>
              </a:extLst>
            </xdr:cNvPr>
            <xdr:cNvSpPr>
              <a:spLocks noChangeArrowheads="1"/>
            </xdr:cNvSpPr>
          </xdr:nvSpPr>
          <xdr:spPr bwMode="auto">
            <a:xfrm>
              <a:off x="39" y="7754"/>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25" name="Rectangle 1101">
              <a:extLst>
                <a:ext uri="{FF2B5EF4-FFF2-40B4-BE49-F238E27FC236}">
                  <a16:creationId xmlns:a16="http://schemas.microsoft.com/office/drawing/2014/main" id="{00000000-0008-0000-1A00-00004D940A00}"/>
                </a:ext>
              </a:extLst>
            </xdr:cNvPr>
            <xdr:cNvSpPr>
              <a:spLocks noChangeArrowheads="1"/>
            </xdr:cNvSpPr>
          </xdr:nvSpPr>
          <xdr:spPr bwMode="auto">
            <a:xfrm>
              <a:off x="840" y="775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24" name="Rectangle 1100">
              <a:extLst>
                <a:ext uri="{FF2B5EF4-FFF2-40B4-BE49-F238E27FC236}">
                  <a16:creationId xmlns:a16="http://schemas.microsoft.com/office/drawing/2014/main" id="{00000000-0008-0000-1A00-00004C940A00}"/>
                </a:ext>
              </a:extLst>
            </xdr:cNvPr>
            <xdr:cNvSpPr>
              <a:spLocks noChangeArrowheads="1"/>
            </xdr:cNvSpPr>
          </xdr:nvSpPr>
          <xdr:spPr bwMode="auto">
            <a:xfrm>
              <a:off x="1525"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23" name="Rectangle 1099">
              <a:extLst>
                <a:ext uri="{FF2B5EF4-FFF2-40B4-BE49-F238E27FC236}">
                  <a16:creationId xmlns:a16="http://schemas.microsoft.com/office/drawing/2014/main" id="{00000000-0008-0000-1A00-00004B940A00}"/>
                </a:ext>
              </a:extLst>
            </xdr:cNvPr>
            <xdr:cNvSpPr>
              <a:spLocks noChangeArrowheads="1"/>
            </xdr:cNvSpPr>
          </xdr:nvSpPr>
          <xdr:spPr bwMode="auto">
            <a:xfrm>
              <a:off x="1836" y="77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22" name="Rectangle 1098">
              <a:extLst>
                <a:ext uri="{FF2B5EF4-FFF2-40B4-BE49-F238E27FC236}">
                  <a16:creationId xmlns:a16="http://schemas.microsoft.com/office/drawing/2014/main" id="{00000000-0008-0000-1A00-00004A940A00}"/>
                </a:ext>
              </a:extLst>
            </xdr:cNvPr>
            <xdr:cNvSpPr>
              <a:spLocks noChangeArrowheads="1"/>
            </xdr:cNvSpPr>
          </xdr:nvSpPr>
          <xdr:spPr bwMode="auto">
            <a:xfrm>
              <a:off x="2081" y="7754"/>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least</a:t>
              </a:r>
              <a:endParaRPr lang="en-US"/>
            </a:p>
          </xdr:txBody>
        </xdr:sp>
        <xdr:sp macro="" textlink="">
          <xdr:nvSpPr>
            <xdr:cNvPr id="693321" name="Rectangle 1097">
              <a:extLst>
                <a:ext uri="{FF2B5EF4-FFF2-40B4-BE49-F238E27FC236}">
                  <a16:creationId xmlns:a16="http://schemas.microsoft.com/office/drawing/2014/main" id="{00000000-0008-0000-1A00-000049940A00}"/>
                </a:ext>
              </a:extLst>
            </xdr:cNvPr>
            <xdr:cNvSpPr>
              <a:spLocks noChangeArrowheads="1"/>
            </xdr:cNvSpPr>
          </xdr:nvSpPr>
          <xdr:spPr bwMode="auto">
            <a:xfrm>
              <a:off x="2573"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six</a:t>
              </a:r>
              <a:endParaRPr lang="en-US"/>
            </a:p>
          </xdr:txBody>
        </xdr:sp>
        <xdr:sp macro="" textlink="">
          <xdr:nvSpPr>
            <xdr:cNvPr id="693320" name="Rectangle 1096">
              <a:extLst>
                <a:ext uri="{FF2B5EF4-FFF2-40B4-BE49-F238E27FC236}">
                  <a16:creationId xmlns:a16="http://schemas.microsoft.com/office/drawing/2014/main" id="{00000000-0008-0000-1A00-000048940A00}"/>
                </a:ext>
              </a:extLst>
            </xdr:cNvPr>
            <xdr:cNvSpPr>
              <a:spLocks noChangeArrowheads="1"/>
            </xdr:cNvSpPr>
          </xdr:nvSpPr>
          <xdr:spPr bwMode="auto">
            <a:xfrm>
              <a:off x="2831" y="7754"/>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319" name="Rectangle 1095">
              <a:extLst>
                <a:ext uri="{FF2B5EF4-FFF2-40B4-BE49-F238E27FC236}">
                  <a16:creationId xmlns:a16="http://schemas.microsoft.com/office/drawing/2014/main" id="{00000000-0008-0000-1A00-000047940A00}"/>
                </a:ext>
              </a:extLst>
            </xdr:cNvPr>
            <xdr:cNvSpPr>
              <a:spLocks noChangeArrowheads="1"/>
            </xdr:cNvSpPr>
          </xdr:nvSpPr>
          <xdr:spPr bwMode="auto">
            <a:xfrm>
              <a:off x="2922" y="7754"/>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18" name="Rectangle 1094">
              <a:extLst>
                <a:ext uri="{FF2B5EF4-FFF2-40B4-BE49-F238E27FC236}">
                  <a16:creationId xmlns:a16="http://schemas.microsoft.com/office/drawing/2014/main" id="{00000000-0008-0000-1A00-000046940A00}"/>
                </a:ext>
              </a:extLst>
            </xdr:cNvPr>
            <xdr:cNvSpPr>
              <a:spLocks noChangeArrowheads="1"/>
            </xdr:cNvSpPr>
          </xdr:nvSpPr>
          <xdr:spPr bwMode="auto">
            <a:xfrm>
              <a:off x="3697" y="7754"/>
              <a:ext cx="133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Visitors/tourists</a:t>
              </a:r>
              <a:endParaRPr lang="en-US"/>
            </a:p>
          </xdr:txBody>
        </xdr:sp>
        <xdr:sp macro="" textlink="">
          <xdr:nvSpPr>
            <xdr:cNvPr id="693317" name="Rectangle 1093">
              <a:extLst>
                <a:ext uri="{FF2B5EF4-FFF2-40B4-BE49-F238E27FC236}">
                  <a16:creationId xmlns:a16="http://schemas.microsoft.com/office/drawing/2014/main" id="{00000000-0008-0000-1A00-000045940A00}"/>
                </a:ext>
              </a:extLst>
            </xdr:cNvPr>
            <xdr:cNvSpPr>
              <a:spLocks noChangeArrowheads="1"/>
            </xdr:cNvSpPr>
          </xdr:nvSpPr>
          <xdr:spPr bwMode="auto">
            <a:xfrm>
              <a:off x="5081" y="775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316" name="Rectangle 1092">
              <a:extLst>
                <a:ext uri="{FF2B5EF4-FFF2-40B4-BE49-F238E27FC236}">
                  <a16:creationId xmlns:a16="http://schemas.microsoft.com/office/drawing/2014/main" id="{00000000-0008-0000-1A00-000044940A00}"/>
                </a:ext>
              </a:extLst>
            </xdr:cNvPr>
            <xdr:cNvSpPr>
              <a:spLocks noChangeArrowheads="1"/>
            </xdr:cNvSpPr>
          </xdr:nvSpPr>
          <xdr:spPr bwMode="auto">
            <a:xfrm>
              <a:off x="552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15" name="Rectangle 1091">
              <a:extLst>
                <a:ext uri="{FF2B5EF4-FFF2-40B4-BE49-F238E27FC236}">
                  <a16:creationId xmlns:a16="http://schemas.microsoft.com/office/drawing/2014/main" id="{00000000-0008-0000-1A00-000043940A00}"/>
                </a:ext>
              </a:extLst>
            </xdr:cNvPr>
            <xdr:cNvSpPr>
              <a:spLocks noChangeArrowheads="1"/>
            </xdr:cNvSpPr>
          </xdr:nvSpPr>
          <xdr:spPr bwMode="auto">
            <a:xfrm>
              <a:off x="5895" y="7754"/>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here</a:t>
              </a:r>
              <a:endParaRPr lang="en-US"/>
            </a:p>
          </xdr:txBody>
        </xdr:sp>
        <xdr:sp macro="" textlink="">
          <xdr:nvSpPr>
            <xdr:cNvPr id="693314" name="Rectangle 1090">
              <a:extLst>
                <a:ext uri="{FF2B5EF4-FFF2-40B4-BE49-F238E27FC236}">
                  <a16:creationId xmlns:a16="http://schemas.microsoft.com/office/drawing/2014/main" id="{00000000-0008-0000-1A00-000042940A00}"/>
                </a:ext>
              </a:extLst>
            </xdr:cNvPr>
            <xdr:cNvSpPr>
              <a:spLocks noChangeArrowheads="1"/>
            </xdr:cNvSpPr>
          </xdr:nvSpPr>
          <xdr:spPr bwMode="auto">
            <a:xfrm>
              <a:off x="6361"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13" name="Rectangle 1089">
              <a:extLst>
                <a:ext uri="{FF2B5EF4-FFF2-40B4-BE49-F238E27FC236}">
                  <a16:creationId xmlns:a16="http://schemas.microsoft.com/office/drawing/2014/main" id="{00000000-0008-0000-1A00-000041940A00}"/>
                </a:ext>
              </a:extLst>
            </xdr:cNvPr>
            <xdr:cNvSpPr>
              <a:spLocks noChangeArrowheads="1"/>
            </xdr:cNvSpPr>
          </xdr:nvSpPr>
          <xdr:spPr bwMode="auto">
            <a:xfrm>
              <a:off x="6684" y="7754"/>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312" name="Rectangle 1088">
              <a:extLst>
                <a:ext uri="{FF2B5EF4-FFF2-40B4-BE49-F238E27FC236}">
                  <a16:creationId xmlns:a16="http://schemas.microsoft.com/office/drawing/2014/main" id="{00000000-0008-0000-1A00-000040940A00}"/>
                </a:ext>
              </a:extLst>
            </xdr:cNvPr>
            <xdr:cNvSpPr>
              <a:spLocks noChangeArrowheads="1"/>
            </xdr:cNvSpPr>
          </xdr:nvSpPr>
          <xdr:spPr bwMode="auto">
            <a:xfrm>
              <a:off x="7123" y="7754"/>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311" name="Rectangle 1087">
              <a:extLst>
                <a:ext uri="{FF2B5EF4-FFF2-40B4-BE49-F238E27FC236}">
                  <a16:creationId xmlns:a16="http://schemas.microsoft.com/office/drawing/2014/main" id="{00000000-0008-0000-1A00-00003F940A00}"/>
                </a:ext>
              </a:extLst>
            </xdr:cNvPr>
            <xdr:cNvSpPr>
              <a:spLocks noChangeArrowheads="1"/>
            </xdr:cNvSpPr>
          </xdr:nvSpPr>
          <xdr:spPr bwMode="auto">
            <a:xfrm>
              <a:off x="7589" y="7754"/>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310" name="Rectangle 1086">
              <a:extLst>
                <a:ext uri="{FF2B5EF4-FFF2-40B4-BE49-F238E27FC236}">
                  <a16:creationId xmlns:a16="http://schemas.microsoft.com/office/drawing/2014/main" id="{00000000-0008-0000-1A00-00003E940A00}"/>
                </a:ext>
              </a:extLst>
            </xdr:cNvPr>
            <xdr:cNvSpPr>
              <a:spLocks noChangeArrowheads="1"/>
            </xdr:cNvSpPr>
          </xdr:nvSpPr>
          <xdr:spPr bwMode="auto">
            <a:xfrm>
              <a:off x="7912" y="7754"/>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09" name="Rectangle 1085">
              <a:extLst>
                <a:ext uri="{FF2B5EF4-FFF2-40B4-BE49-F238E27FC236}">
                  <a16:creationId xmlns:a16="http://schemas.microsoft.com/office/drawing/2014/main" id="{00000000-0008-0000-1A00-00003D940A00}"/>
                </a:ext>
              </a:extLst>
            </xdr:cNvPr>
            <xdr:cNvSpPr>
              <a:spLocks noChangeArrowheads="1"/>
            </xdr:cNvSpPr>
          </xdr:nvSpPr>
          <xdr:spPr bwMode="auto">
            <a:xfrm>
              <a:off x="870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08" name="Rectangle 1084">
              <a:extLst>
                <a:ext uri="{FF2B5EF4-FFF2-40B4-BE49-F238E27FC236}">
                  <a16:creationId xmlns:a16="http://schemas.microsoft.com/office/drawing/2014/main" id="{00000000-0008-0000-1A00-00003C940A00}"/>
                </a:ext>
              </a:extLst>
            </xdr:cNvPr>
            <xdr:cNvSpPr>
              <a:spLocks noChangeArrowheads="1"/>
            </xdr:cNvSpPr>
          </xdr:nvSpPr>
          <xdr:spPr bwMode="auto">
            <a:xfrm>
              <a:off x="9062"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307" name="Rectangle 1083">
              <a:extLst>
                <a:ext uri="{FF2B5EF4-FFF2-40B4-BE49-F238E27FC236}">
                  <a16:creationId xmlns:a16="http://schemas.microsoft.com/office/drawing/2014/main" id="{00000000-0008-0000-1A00-00003B940A00}"/>
                </a:ext>
              </a:extLst>
            </xdr:cNvPr>
            <xdr:cNvSpPr>
              <a:spLocks noChangeArrowheads="1"/>
            </xdr:cNvSpPr>
          </xdr:nvSpPr>
          <xdr:spPr bwMode="auto">
            <a:xfrm>
              <a:off x="39" y="8013"/>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306" name="Rectangle 1082">
              <a:extLst>
                <a:ext uri="{FF2B5EF4-FFF2-40B4-BE49-F238E27FC236}">
                  <a16:creationId xmlns:a16="http://schemas.microsoft.com/office/drawing/2014/main" id="{00000000-0008-0000-1A00-00003A940A00}"/>
                </a:ext>
              </a:extLst>
            </xdr:cNvPr>
            <xdr:cNvSpPr>
              <a:spLocks noChangeArrowheads="1"/>
            </xdr:cNvSpPr>
          </xdr:nvSpPr>
          <xdr:spPr bwMode="auto">
            <a:xfrm>
              <a:off x="789"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05" name="Rectangle 1081">
              <a:extLst>
                <a:ext uri="{FF2B5EF4-FFF2-40B4-BE49-F238E27FC236}">
                  <a16:creationId xmlns:a16="http://schemas.microsoft.com/office/drawing/2014/main" id="{00000000-0008-0000-1A00-000039940A00}"/>
                </a:ext>
              </a:extLst>
            </xdr:cNvPr>
            <xdr:cNvSpPr>
              <a:spLocks noChangeArrowheads="1"/>
            </xdr:cNvSpPr>
          </xdr:nvSpPr>
          <xdr:spPr bwMode="auto">
            <a:xfrm>
              <a:off x="983" y="8013"/>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04" name="Rectangle 1080">
              <a:extLst>
                <a:ext uri="{FF2B5EF4-FFF2-40B4-BE49-F238E27FC236}">
                  <a16:creationId xmlns:a16="http://schemas.microsoft.com/office/drawing/2014/main" id="{00000000-0008-0000-1A00-000038940A00}"/>
                </a:ext>
              </a:extLst>
            </xdr:cNvPr>
            <xdr:cNvSpPr>
              <a:spLocks noChangeArrowheads="1"/>
            </xdr:cNvSpPr>
          </xdr:nvSpPr>
          <xdr:spPr bwMode="auto">
            <a:xfrm>
              <a:off x="129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03" name="Rectangle 1079">
              <a:extLst>
                <a:ext uri="{FF2B5EF4-FFF2-40B4-BE49-F238E27FC236}">
                  <a16:creationId xmlns:a16="http://schemas.microsoft.com/office/drawing/2014/main" id="{00000000-0008-0000-1A00-000037940A00}"/>
                </a:ext>
              </a:extLst>
            </xdr:cNvPr>
            <xdr:cNvSpPr>
              <a:spLocks noChangeArrowheads="1"/>
            </xdr:cNvSpPr>
          </xdr:nvSpPr>
          <xdr:spPr bwMode="auto">
            <a:xfrm>
              <a:off x="2017" y="8013"/>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02" name="Rectangle 1078">
              <a:extLst>
                <a:ext uri="{FF2B5EF4-FFF2-40B4-BE49-F238E27FC236}">
                  <a16:creationId xmlns:a16="http://schemas.microsoft.com/office/drawing/2014/main" id="{00000000-0008-0000-1A00-000036940A00}"/>
                </a:ext>
              </a:extLst>
            </xdr:cNvPr>
            <xdr:cNvSpPr>
              <a:spLocks noChangeArrowheads="1"/>
            </xdr:cNvSpPr>
          </xdr:nvSpPr>
          <xdr:spPr bwMode="auto">
            <a:xfrm>
              <a:off x="2973"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301" name="Rectangle 1077">
              <a:extLst>
                <a:ext uri="{FF2B5EF4-FFF2-40B4-BE49-F238E27FC236}">
                  <a16:creationId xmlns:a16="http://schemas.microsoft.com/office/drawing/2014/main" id="{00000000-0008-0000-1A00-000035940A00}"/>
                </a:ext>
              </a:extLst>
            </xdr:cNvPr>
            <xdr:cNvSpPr>
              <a:spLocks noChangeArrowheads="1"/>
            </xdr:cNvSpPr>
          </xdr:nvSpPr>
          <xdr:spPr bwMode="auto">
            <a:xfrm>
              <a:off x="3387"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00" name="Rectangle 1076">
              <a:extLst>
                <a:ext uri="{FF2B5EF4-FFF2-40B4-BE49-F238E27FC236}">
                  <a16:creationId xmlns:a16="http://schemas.microsoft.com/office/drawing/2014/main" id="{00000000-0008-0000-1A00-000034940A00}"/>
                </a:ext>
              </a:extLst>
            </xdr:cNvPr>
            <xdr:cNvSpPr>
              <a:spLocks noChangeArrowheads="1"/>
            </xdr:cNvSpPr>
          </xdr:nvSpPr>
          <xdr:spPr bwMode="auto">
            <a:xfrm>
              <a:off x="4124"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299" name="Rectangle 1075">
              <a:extLst>
                <a:ext uri="{FF2B5EF4-FFF2-40B4-BE49-F238E27FC236}">
                  <a16:creationId xmlns:a16="http://schemas.microsoft.com/office/drawing/2014/main" id="{00000000-0008-0000-1A00-000033940A00}"/>
                </a:ext>
              </a:extLst>
            </xdr:cNvPr>
            <xdr:cNvSpPr>
              <a:spLocks noChangeArrowheads="1"/>
            </xdr:cNvSpPr>
          </xdr:nvSpPr>
          <xdr:spPr bwMode="auto">
            <a:xfrm>
              <a:off x="4318" y="8013"/>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institutions</a:t>
              </a:r>
              <a:endParaRPr lang="en-US"/>
            </a:p>
          </xdr:txBody>
        </xdr:sp>
        <xdr:sp macro="" textlink="">
          <xdr:nvSpPr>
            <xdr:cNvPr id="693298" name="Rectangle 1074">
              <a:extLst>
                <a:ext uri="{FF2B5EF4-FFF2-40B4-BE49-F238E27FC236}">
                  <a16:creationId xmlns:a16="http://schemas.microsoft.com/office/drawing/2014/main" id="{00000000-0008-0000-1A00-000032940A00}"/>
                </a:ext>
              </a:extLst>
            </xdr:cNvPr>
            <xdr:cNvSpPr>
              <a:spLocks noChangeArrowheads="1"/>
            </xdr:cNvSpPr>
          </xdr:nvSpPr>
          <xdr:spPr bwMode="auto">
            <a:xfrm>
              <a:off x="5275" y="8013"/>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97" name="Rectangle 1073">
              <a:extLst>
                <a:ext uri="{FF2B5EF4-FFF2-40B4-BE49-F238E27FC236}">
                  <a16:creationId xmlns:a16="http://schemas.microsoft.com/office/drawing/2014/main" id="{00000000-0008-0000-1A00-000031940A00}"/>
                </a:ext>
              </a:extLst>
            </xdr:cNvPr>
            <xdr:cNvSpPr>
              <a:spLocks noChangeArrowheads="1"/>
            </xdr:cNvSpPr>
          </xdr:nvSpPr>
          <xdr:spPr bwMode="auto">
            <a:xfrm>
              <a:off x="5546" y="8013"/>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296" name="Rectangle 1072">
              <a:extLst>
                <a:ext uri="{FF2B5EF4-FFF2-40B4-BE49-F238E27FC236}">
                  <a16:creationId xmlns:a16="http://schemas.microsoft.com/office/drawing/2014/main" id="{00000000-0008-0000-1A00-000030940A00}"/>
                </a:ext>
              </a:extLst>
            </xdr:cNvPr>
            <xdr:cNvSpPr>
              <a:spLocks noChangeArrowheads="1"/>
            </xdr:cNvSpPr>
          </xdr:nvSpPr>
          <xdr:spPr bwMode="auto">
            <a:xfrm>
              <a:off x="6050"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95" name="Rectangle 1071">
              <a:extLst>
                <a:ext uri="{FF2B5EF4-FFF2-40B4-BE49-F238E27FC236}">
                  <a16:creationId xmlns:a16="http://schemas.microsoft.com/office/drawing/2014/main" id="{00000000-0008-0000-1A00-00002F940A00}"/>
                </a:ext>
              </a:extLst>
            </xdr:cNvPr>
            <xdr:cNvSpPr>
              <a:spLocks noChangeArrowheads="1"/>
            </xdr:cNvSpPr>
          </xdr:nvSpPr>
          <xdr:spPr bwMode="auto">
            <a:xfrm>
              <a:off x="6464" y="8013"/>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94" name="Rectangle 1070">
              <a:extLst>
                <a:ext uri="{FF2B5EF4-FFF2-40B4-BE49-F238E27FC236}">
                  <a16:creationId xmlns:a16="http://schemas.microsoft.com/office/drawing/2014/main" id="{00000000-0008-0000-1A00-00002E940A00}"/>
                </a:ext>
              </a:extLst>
            </xdr:cNvPr>
            <xdr:cNvSpPr>
              <a:spLocks noChangeArrowheads="1"/>
            </xdr:cNvSpPr>
          </xdr:nvSpPr>
          <xdr:spPr bwMode="auto">
            <a:xfrm>
              <a:off x="6761" y="8013"/>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93" name="Rectangle 1069">
              <a:extLst>
                <a:ext uri="{FF2B5EF4-FFF2-40B4-BE49-F238E27FC236}">
                  <a16:creationId xmlns:a16="http://schemas.microsoft.com/office/drawing/2014/main" id="{00000000-0008-0000-1A00-00002D940A00}"/>
                </a:ext>
              </a:extLst>
            </xdr:cNvPr>
            <xdr:cNvSpPr>
              <a:spLocks noChangeArrowheads="1"/>
            </xdr:cNvSpPr>
          </xdr:nvSpPr>
          <xdr:spPr bwMode="auto">
            <a:xfrm>
              <a:off x="7446" y="8013"/>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92" name="Rectangle 1068">
              <a:extLst>
                <a:ext uri="{FF2B5EF4-FFF2-40B4-BE49-F238E27FC236}">
                  <a16:creationId xmlns:a16="http://schemas.microsoft.com/office/drawing/2014/main" id="{00000000-0008-0000-1A00-00002C940A00}"/>
                </a:ext>
              </a:extLst>
            </xdr:cNvPr>
            <xdr:cNvSpPr>
              <a:spLocks noChangeArrowheads="1"/>
            </xdr:cNvSpPr>
          </xdr:nvSpPr>
          <xdr:spPr bwMode="auto">
            <a:xfrm>
              <a:off x="787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91" name="Rectangle 1067">
              <a:extLst>
                <a:ext uri="{FF2B5EF4-FFF2-40B4-BE49-F238E27FC236}">
                  <a16:creationId xmlns:a16="http://schemas.microsoft.com/office/drawing/2014/main" id="{00000000-0008-0000-1A00-00002B940A00}"/>
                </a:ext>
              </a:extLst>
            </xdr:cNvPr>
            <xdr:cNvSpPr>
              <a:spLocks noChangeArrowheads="1"/>
            </xdr:cNvSpPr>
          </xdr:nvSpPr>
          <xdr:spPr bwMode="auto">
            <a:xfrm>
              <a:off x="8597" y="8013"/>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students</a:t>
              </a:r>
              <a:endParaRPr lang="en-US"/>
            </a:p>
          </xdr:txBody>
        </xdr:sp>
        <xdr:sp macro="" textlink="">
          <xdr:nvSpPr>
            <xdr:cNvPr id="693290" name="Rectangle 1066">
              <a:extLst>
                <a:ext uri="{FF2B5EF4-FFF2-40B4-BE49-F238E27FC236}">
                  <a16:creationId xmlns:a16="http://schemas.microsoft.com/office/drawing/2014/main" id="{00000000-0008-0000-1A00-00002A940A00}"/>
                </a:ext>
              </a:extLst>
            </xdr:cNvPr>
            <xdr:cNvSpPr>
              <a:spLocks noChangeArrowheads="1"/>
            </xdr:cNvSpPr>
          </xdr:nvSpPr>
          <xdr:spPr bwMode="auto">
            <a:xfrm>
              <a:off x="39" y="8258"/>
              <a:ext cx="42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abroad for more than six months are excluded.   </a:t>
              </a:r>
              <a:endParaRPr lang="en-US"/>
            </a:p>
          </xdr:txBody>
        </xdr:sp>
        <xdr:sp macro="" textlink="">
          <xdr:nvSpPr>
            <xdr:cNvPr id="693289" name="Rectangle 1065">
              <a:extLst>
                <a:ext uri="{FF2B5EF4-FFF2-40B4-BE49-F238E27FC236}">
                  <a16:creationId xmlns:a16="http://schemas.microsoft.com/office/drawing/2014/main" id="{00000000-0008-0000-1A00-000029940A00}"/>
                </a:ext>
              </a:extLst>
            </xdr:cNvPr>
            <xdr:cNvSpPr>
              <a:spLocks noChangeArrowheads="1"/>
            </xdr:cNvSpPr>
          </xdr:nvSpPr>
          <xdr:spPr bwMode="auto">
            <a:xfrm>
              <a:off x="39" y="8478"/>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288" name="Rectangle 1064">
              <a:extLst>
                <a:ext uri="{FF2B5EF4-FFF2-40B4-BE49-F238E27FC236}">
                  <a16:creationId xmlns:a16="http://schemas.microsoft.com/office/drawing/2014/main" id="{00000000-0008-0000-1A00-000028940A00}"/>
                </a:ext>
              </a:extLst>
            </xdr:cNvPr>
            <xdr:cNvSpPr>
              <a:spLocks noChangeArrowheads="1"/>
            </xdr:cNvSpPr>
          </xdr:nvSpPr>
          <xdr:spPr bwMode="auto">
            <a:xfrm>
              <a:off x="3684" y="8737"/>
              <a:ext cx="211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Note on Work Permits </a:t>
              </a:r>
              <a:endParaRPr lang="en-US"/>
            </a:p>
          </xdr:txBody>
        </xdr:sp>
        <xdr:sp macro="" textlink="">
          <xdr:nvSpPr>
            <xdr:cNvPr id="693287" name="Rectangle 1063">
              <a:extLst>
                <a:ext uri="{FF2B5EF4-FFF2-40B4-BE49-F238E27FC236}">
                  <a16:creationId xmlns:a16="http://schemas.microsoft.com/office/drawing/2014/main" id="{00000000-0008-0000-1A00-000027940A00}"/>
                </a:ext>
              </a:extLst>
            </xdr:cNvPr>
            <xdr:cNvSpPr>
              <a:spLocks noChangeArrowheads="1"/>
            </xdr:cNvSpPr>
          </xdr:nvSpPr>
          <xdr:spPr bwMode="auto">
            <a:xfrm>
              <a:off x="39" y="9008"/>
              <a:ext cx="46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286" name="Rectangle 1062">
              <a:extLst>
                <a:ext uri="{FF2B5EF4-FFF2-40B4-BE49-F238E27FC236}">
                  <a16:creationId xmlns:a16="http://schemas.microsoft.com/office/drawing/2014/main" id="{00000000-0008-0000-1A00-000026940A00}"/>
                </a:ext>
              </a:extLst>
            </xdr:cNvPr>
            <xdr:cNvSpPr>
              <a:spLocks noChangeArrowheads="1"/>
            </xdr:cNvSpPr>
          </xdr:nvSpPr>
          <xdr:spPr bwMode="auto">
            <a:xfrm>
              <a:off x="595" y="9008"/>
              <a:ext cx="54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285" name="Rectangle 1061">
              <a:extLst>
                <a:ext uri="{FF2B5EF4-FFF2-40B4-BE49-F238E27FC236}">
                  <a16:creationId xmlns:a16="http://schemas.microsoft.com/office/drawing/2014/main" id="{00000000-0008-0000-1A00-000025940A00}"/>
                </a:ext>
              </a:extLst>
            </xdr:cNvPr>
            <xdr:cNvSpPr>
              <a:spLocks noChangeArrowheads="1"/>
            </xdr:cNvSpPr>
          </xdr:nvSpPr>
          <xdr:spPr bwMode="auto">
            <a:xfrm>
              <a:off x="1228" y="9008"/>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numbers</a:t>
              </a:r>
              <a:endParaRPr lang="en-US"/>
            </a:p>
          </xdr:txBody>
        </xdr:sp>
        <xdr:sp macro="" textlink="">
          <xdr:nvSpPr>
            <xdr:cNvPr id="693284" name="Rectangle 1060">
              <a:extLst>
                <a:ext uri="{FF2B5EF4-FFF2-40B4-BE49-F238E27FC236}">
                  <a16:creationId xmlns:a16="http://schemas.microsoft.com/office/drawing/2014/main" id="{00000000-0008-0000-1A00-000024940A00}"/>
                </a:ext>
              </a:extLst>
            </xdr:cNvPr>
            <xdr:cNvSpPr>
              <a:spLocks noChangeArrowheads="1"/>
            </xdr:cNvSpPr>
          </xdr:nvSpPr>
          <xdr:spPr bwMode="auto">
            <a:xfrm>
              <a:off x="2081" y="9008"/>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283" name="Rectangle 1059">
              <a:extLst>
                <a:ext uri="{FF2B5EF4-FFF2-40B4-BE49-F238E27FC236}">
                  <a16:creationId xmlns:a16="http://schemas.microsoft.com/office/drawing/2014/main" id="{00000000-0008-0000-1A00-000023940A00}"/>
                </a:ext>
              </a:extLst>
            </xdr:cNvPr>
            <xdr:cNvSpPr>
              <a:spLocks noChangeArrowheads="1"/>
            </xdr:cNvSpPr>
          </xdr:nvSpPr>
          <xdr:spPr bwMode="auto">
            <a:xfrm>
              <a:off x="2456" y="9008"/>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282" name="Rectangle 1058">
              <a:extLst>
                <a:ext uri="{FF2B5EF4-FFF2-40B4-BE49-F238E27FC236}">
                  <a16:creationId xmlns:a16="http://schemas.microsoft.com/office/drawing/2014/main" id="{00000000-0008-0000-1A00-000022940A00}"/>
                </a:ext>
              </a:extLst>
            </xdr:cNvPr>
            <xdr:cNvSpPr>
              <a:spLocks noChangeArrowheads="1"/>
            </xdr:cNvSpPr>
          </xdr:nvSpPr>
          <xdr:spPr bwMode="auto">
            <a:xfrm>
              <a:off x="3167" y="9008"/>
              <a:ext cx="135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administratively</a:t>
              </a:r>
              <a:endParaRPr lang="en-US"/>
            </a:p>
          </xdr:txBody>
        </xdr:sp>
        <xdr:sp macro="" textlink="">
          <xdr:nvSpPr>
            <xdr:cNvPr id="693281" name="Rectangle 1057">
              <a:extLst>
                <a:ext uri="{FF2B5EF4-FFF2-40B4-BE49-F238E27FC236}">
                  <a16:creationId xmlns:a16="http://schemas.microsoft.com/office/drawing/2014/main" id="{00000000-0008-0000-1A00-000021940A00}"/>
                </a:ext>
              </a:extLst>
            </xdr:cNvPr>
            <xdr:cNvSpPr>
              <a:spLocks noChangeArrowheads="1"/>
            </xdr:cNvSpPr>
          </xdr:nvSpPr>
          <xdr:spPr bwMode="auto">
            <a:xfrm>
              <a:off x="4564" y="9008"/>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280" name="Rectangle 1056">
              <a:extLst>
                <a:ext uri="{FF2B5EF4-FFF2-40B4-BE49-F238E27FC236}">
                  <a16:creationId xmlns:a16="http://schemas.microsoft.com/office/drawing/2014/main" id="{00000000-0008-0000-1A00-000020940A00}"/>
                </a:ext>
              </a:extLst>
            </xdr:cNvPr>
            <xdr:cNvSpPr>
              <a:spLocks noChangeArrowheads="1"/>
            </xdr:cNvSpPr>
          </xdr:nvSpPr>
          <xdr:spPr bwMode="auto">
            <a:xfrm>
              <a:off x="505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9" name="Rectangle 1055">
              <a:extLst>
                <a:ext uri="{FF2B5EF4-FFF2-40B4-BE49-F238E27FC236}">
                  <a16:creationId xmlns:a16="http://schemas.microsoft.com/office/drawing/2014/main" id="{00000000-0008-0000-1A00-00001F940A00}"/>
                </a:ext>
              </a:extLst>
            </xdr:cNvPr>
            <xdr:cNvSpPr>
              <a:spLocks noChangeArrowheads="1"/>
            </xdr:cNvSpPr>
          </xdr:nvSpPr>
          <xdr:spPr bwMode="auto">
            <a:xfrm>
              <a:off x="5417" y="9008"/>
              <a:ext cx="65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records</a:t>
              </a:r>
              <a:endParaRPr lang="en-US"/>
            </a:p>
          </xdr:txBody>
        </xdr:sp>
        <xdr:sp macro="" textlink="">
          <xdr:nvSpPr>
            <xdr:cNvPr id="693278" name="Rectangle 1054">
              <a:extLst>
                <a:ext uri="{FF2B5EF4-FFF2-40B4-BE49-F238E27FC236}">
                  <a16:creationId xmlns:a16="http://schemas.microsoft.com/office/drawing/2014/main" id="{00000000-0008-0000-1A00-00001E940A00}"/>
                </a:ext>
              </a:extLst>
            </xdr:cNvPr>
            <xdr:cNvSpPr>
              <a:spLocks noChangeArrowheads="1"/>
            </xdr:cNvSpPr>
          </xdr:nvSpPr>
          <xdr:spPr bwMode="auto">
            <a:xfrm>
              <a:off x="6167" y="9008"/>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77" name="Rectangle 1053">
              <a:extLst>
                <a:ext uri="{FF2B5EF4-FFF2-40B4-BE49-F238E27FC236}">
                  <a16:creationId xmlns:a16="http://schemas.microsoft.com/office/drawing/2014/main" id="{00000000-0008-0000-1A00-00001D940A00}"/>
                </a:ext>
              </a:extLst>
            </xdr:cNvPr>
            <xdr:cNvSpPr>
              <a:spLocks noChangeArrowheads="1"/>
            </xdr:cNvSpPr>
          </xdr:nvSpPr>
          <xdr:spPr bwMode="auto">
            <a:xfrm>
              <a:off x="642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6" name="Rectangle 1052">
              <a:extLst>
                <a:ext uri="{FF2B5EF4-FFF2-40B4-BE49-F238E27FC236}">
                  <a16:creationId xmlns:a16="http://schemas.microsoft.com/office/drawing/2014/main" id="{00000000-0008-0000-1A00-00001C940A00}"/>
                </a:ext>
              </a:extLst>
            </xdr:cNvPr>
            <xdr:cNvSpPr>
              <a:spLocks noChangeArrowheads="1"/>
            </xdr:cNvSpPr>
          </xdr:nvSpPr>
          <xdr:spPr bwMode="auto">
            <a:xfrm>
              <a:off x="6774" y="9008"/>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75" name="Rectangle 1051">
              <a:extLst>
                <a:ext uri="{FF2B5EF4-FFF2-40B4-BE49-F238E27FC236}">
                  <a16:creationId xmlns:a16="http://schemas.microsoft.com/office/drawing/2014/main" id="{00000000-0008-0000-1A00-00001B940A00}"/>
                </a:ext>
              </a:extLst>
            </xdr:cNvPr>
            <xdr:cNvSpPr>
              <a:spLocks noChangeArrowheads="1"/>
            </xdr:cNvSpPr>
          </xdr:nvSpPr>
          <xdr:spPr bwMode="auto">
            <a:xfrm>
              <a:off x="7860" y="9008"/>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74" name="Rectangle 1050">
              <a:extLst>
                <a:ext uri="{FF2B5EF4-FFF2-40B4-BE49-F238E27FC236}">
                  <a16:creationId xmlns:a16="http://schemas.microsoft.com/office/drawing/2014/main" id="{00000000-0008-0000-1A00-00001A940A00}"/>
                </a:ext>
              </a:extLst>
            </xdr:cNvPr>
            <xdr:cNvSpPr>
              <a:spLocks noChangeArrowheads="1"/>
            </xdr:cNvSpPr>
          </xdr:nvSpPr>
          <xdr:spPr bwMode="auto">
            <a:xfrm>
              <a:off x="8998" y="9008"/>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3" name="Rectangle 1049">
              <a:extLst>
                <a:ext uri="{FF2B5EF4-FFF2-40B4-BE49-F238E27FC236}">
                  <a16:creationId xmlns:a16="http://schemas.microsoft.com/office/drawing/2014/main" id="{00000000-0008-0000-1A00-000019940A00}"/>
                </a:ext>
              </a:extLst>
            </xdr:cNvPr>
            <xdr:cNvSpPr>
              <a:spLocks noChangeArrowheads="1"/>
            </xdr:cNvSpPr>
          </xdr:nvSpPr>
          <xdr:spPr bwMode="auto">
            <a:xfrm>
              <a:off x="39" y="9254"/>
              <a:ext cx="12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completeness</a:t>
              </a:r>
              <a:endParaRPr lang="en-US"/>
            </a:p>
          </xdr:txBody>
        </xdr:sp>
        <xdr:sp macro="" textlink="">
          <xdr:nvSpPr>
            <xdr:cNvPr id="693272" name="Rectangle 1048">
              <a:extLst>
                <a:ext uri="{FF2B5EF4-FFF2-40B4-BE49-F238E27FC236}">
                  <a16:creationId xmlns:a16="http://schemas.microsoft.com/office/drawing/2014/main" id="{00000000-0008-0000-1A00-000018940A00}"/>
                </a:ext>
              </a:extLst>
            </xdr:cNvPr>
            <xdr:cNvSpPr>
              <a:spLocks noChangeArrowheads="1"/>
            </xdr:cNvSpPr>
          </xdr:nvSpPr>
          <xdr:spPr bwMode="auto">
            <a:xfrm>
              <a:off x="1306" y="9254"/>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71" name="Rectangle 1047">
              <a:extLst>
                <a:ext uri="{FF2B5EF4-FFF2-40B4-BE49-F238E27FC236}">
                  <a16:creationId xmlns:a16="http://schemas.microsoft.com/office/drawing/2014/main" id="{00000000-0008-0000-1A00-000017940A00}"/>
                </a:ext>
              </a:extLst>
            </xdr:cNvPr>
            <xdr:cNvSpPr>
              <a:spLocks noChangeArrowheads="1"/>
            </xdr:cNvSpPr>
          </xdr:nvSpPr>
          <xdr:spPr bwMode="auto">
            <a:xfrm>
              <a:off x="1694" y="9254"/>
              <a:ext cx="57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quality</a:t>
              </a:r>
              <a:endParaRPr lang="en-US"/>
            </a:p>
          </xdr:txBody>
        </xdr:sp>
        <xdr:sp macro="" textlink="">
          <xdr:nvSpPr>
            <xdr:cNvPr id="693270" name="Rectangle 1046">
              <a:extLst>
                <a:ext uri="{FF2B5EF4-FFF2-40B4-BE49-F238E27FC236}">
                  <a16:creationId xmlns:a16="http://schemas.microsoft.com/office/drawing/2014/main" id="{00000000-0008-0000-1A00-000016940A00}"/>
                </a:ext>
              </a:extLst>
            </xdr:cNvPr>
            <xdr:cNvSpPr>
              <a:spLocks noChangeArrowheads="1"/>
            </xdr:cNvSpPr>
          </xdr:nvSpPr>
          <xdr:spPr bwMode="auto">
            <a:xfrm>
              <a:off x="2301" y="9254"/>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validation</a:t>
              </a:r>
              <a:endParaRPr lang="en-US"/>
            </a:p>
          </xdr:txBody>
        </xdr:sp>
        <xdr:sp macro="" textlink="">
          <xdr:nvSpPr>
            <xdr:cNvPr id="693269" name="Rectangle 1045">
              <a:extLst>
                <a:ext uri="{FF2B5EF4-FFF2-40B4-BE49-F238E27FC236}">
                  <a16:creationId xmlns:a16="http://schemas.microsoft.com/office/drawing/2014/main" id="{00000000-0008-0000-1A00-000015940A00}"/>
                </a:ext>
              </a:extLst>
            </xdr:cNvPr>
            <xdr:cNvSpPr>
              <a:spLocks noChangeArrowheads="1"/>
            </xdr:cNvSpPr>
          </xdr:nvSpPr>
          <xdr:spPr bwMode="auto">
            <a:xfrm>
              <a:off x="3154"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8" name="Rectangle 1044">
              <a:extLst>
                <a:ext uri="{FF2B5EF4-FFF2-40B4-BE49-F238E27FC236}">
                  <a16:creationId xmlns:a16="http://schemas.microsoft.com/office/drawing/2014/main" id="{00000000-0008-0000-1A00-000014940A00}"/>
                </a:ext>
              </a:extLst>
            </xdr:cNvPr>
            <xdr:cNvSpPr>
              <a:spLocks noChangeArrowheads="1"/>
            </xdr:cNvSpPr>
          </xdr:nvSpPr>
          <xdr:spPr bwMode="auto">
            <a:xfrm>
              <a:off x="3387" y="9254"/>
              <a:ext cx="30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267" name="Rectangle 1043">
              <a:extLst>
                <a:ext uri="{FF2B5EF4-FFF2-40B4-BE49-F238E27FC236}">
                  <a16:creationId xmlns:a16="http://schemas.microsoft.com/office/drawing/2014/main" id="{00000000-0008-0000-1A00-000013940A00}"/>
                </a:ext>
              </a:extLst>
            </xdr:cNvPr>
            <xdr:cNvSpPr>
              <a:spLocks noChangeArrowheads="1"/>
            </xdr:cNvSpPr>
          </xdr:nvSpPr>
          <xdr:spPr bwMode="auto">
            <a:xfrm>
              <a:off x="3762" y="9254"/>
              <a:ext cx="11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adminstrative</a:t>
              </a:r>
              <a:endParaRPr lang="en-US"/>
            </a:p>
          </xdr:txBody>
        </xdr:sp>
        <xdr:sp macro="" textlink="">
          <xdr:nvSpPr>
            <xdr:cNvPr id="693266" name="Rectangle 1042">
              <a:extLst>
                <a:ext uri="{FF2B5EF4-FFF2-40B4-BE49-F238E27FC236}">
                  <a16:creationId xmlns:a16="http://schemas.microsoft.com/office/drawing/2014/main" id="{00000000-0008-0000-1A00-000012940A00}"/>
                </a:ext>
              </a:extLst>
            </xdr:cNvPr>
            <xdr:cNvSpPr>
              <a:spLocks noChangeArrowheads="1"/>
            </xdr:cNvSpPr>
          </xdr:nvSpPr>
          <xdr:spPr bwMode="auto">
            <a:xfrm>
              <a:off x="4964" y="9254"/>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source</a:t>
              </a:r>
              <a:endParaRPr lang="en-US"/>
            </a:p>
          </xdr:txBody>
        </xdr:sp>
        <xdr:sp macro="" textlink="">
          <xdr:nvSpPr>
            <xdr:cNvPr id="693265" name="Rectangle 1041">
              <a:extLst>
                <a:ext uri="{FF2B5EF4-FFF2-40B4-BE49-F238E27FC236}">
                  <a16:creationId xmlns:a16="http://schemas.microsoft.com/office/drawing/2014/main" id="{00000000-0008-0000-1A00-000011940A00}"/>
                </a:ext>
              </a:extLst>
            </xdr:cNvPr>
            <xdr:cNvSpPr>
              <a:spLocks noChangeArrowheads="1"/>
            </xdr:cNvSpPr>
          </xdr:nvSpPr>
          <xdr:spPr bwMode="auto">
            <a:xfrm>
              <a:off x="5624" y="9254"/>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remain</a:t>
              </a:r>
              <a:endParaRPr lang="en-US"/>
            </a:p>
          </xdr:txBody>
        </xdr:sp>
        <xdr:sp macro="" textlink="">
          <xdr:nvSpPr>
            <xdr:cNvPr id="693264" name="Rectangle 1040">
              <a:extLst>
                <a:ext uri="{FF2B5EF4-FFF2-40B4-BE49-F238E27FC236}">
                  <a16:creationId xmlns:a16="http://schemas.microsoft.com/office/drawing/2014/main" id="{00000000-0008-0000-1A00-000010940A00}"/>
                </a:ext>
              </a:extLst>
            </xdr:cNvPr>
            <xdr:cNvSpPr>
              <a:spLocks noChangeArrowheads="1"/>
            </xdr:cNvSpPr>
          </xdr:nvSpPr>
          <xdr:spPr bwMode="auto">
            <a:xfrm>
              <a:off x="6283"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3" name="Rectangle 1039">
              <a:extLst>
                <a:ext uri="{FF2B5EF4-FFF2-40B4-BE49-F238E27FC236}">
                  <a16:creationId xmlns:a16="http://schemas.microsoft.com/office/drawing/2014/main" id="{00000000-0008-0000-1A00-00000F940A00}"/>
                </a:ext>
              </a:extLst>
            </xdr:cNvPr>
            <xdr:cNvSpPr>
              <a:spLocks noChangeArrowheads="1"/>
            </xdr:cNvSpPr>
          </xdr:nvSpPr>
          <xdr:spPr bwMode="auto">
            <a:xfrm>
              <a:off x="6619" y="9254"/>
              <a:ext cx="11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responsibility</a:t>
              </a:r>
              <a:endParaRPr lang="en-US"/>
            </a:p>
          </xdr:txBody>
        </xdr:sp>
        <xdr:sp macro="" textlink="">
          <xdr:nvSpPr>
            <xdr:cNvPr id="693262" name="Rectangle 1038">
              <a:extLst>
                <a:ext uri="{FF2B5EF4-FFF2-40B4-BE49-F238E27FC236}">
                  <a16:creationId xmlns:a16="http://schemas.microsoft.com/office/drawing/2014/main" id="{00000000-0008-0000-1A00-00000E940A00}"/>
                </a:ext>
              </a:extLst>
            </xdr:cNvPr>
            <xdr:cNvSpPr>
              <a:spLocks noChangeArrowheads="1"/>
            </xdr:cNvSpPr>
          </xdr:nvSpPr>
          <xdr:spPr bwMode="auto">
            <a:xfrm>
              <a:off x="7783"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1" name="Rectangle 1037">
              <a:extLst>
                <a:ext uri="{FF2B5EF4-FFF2-40B4-BE49-F238E27FC236}">
                  <a16:creationId xmlns:a16="http://schemas.microsoft.com/office/drawing/2014/main" id="{00000000-0008-0000-1A00-00000D940A00}"/>
                </a:ext>
              </a:extLst>
            </xdr:cNvPr>
            <xdr:cNvSpPr>
              <a:spLocks noChangeArrowheads="1"/>
            </xdr:cNvSpPr>
          </xdr:nvSpPr>
          <xdr:spPr bwMode="auto">
            <a:xfrm>
              <a:off x="8015"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0" name="Rectangle 1036">
              <a:extLst>
                <a:ext uri="{FF2B5EF4-FFF2-40B4-BE49-F238E27FC236}">
                  <a16:creationId xmlns:a16="http://schemas.microsoft.com/office/drawing/2014/main" id="{00000000-0008-0000-1A00-00000C940A00}"/>
                </a:ext>
              </a:extLst>
            </xdr:cNvPr>
            <xdr:cNvSpPr>
              <a:spLocks noChangeArrowheads="1"/>
            </xdr:cNvSpPr>
          </xdr:nvSpPr>
          <xdr:spPr bwMode="auto">
            <a:xfrm>
              <a:off x="8338" y="9254"/>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59" name="Rectangle 1035">
              <a:extLst>
                <a:ext uri="{FF2B5EF4-FFF2-40B4-BE49-F238E27FC236}">
                  <a16:creationId xmlns:a16="http://schemas.microsoft.com/office/drawing/2014/main" id="{00000000-0008-0000-1A00-00000B940A00}"/>
                </a:ext>
              </a:extLst>
            </xdr:cNvPr>
            <xdr:cNvSpPr>
              <a:spLocks noChangeArrowheads="1"/>
            </xdr:cNvSpPr>
          </xdr:nvSpPr>
          <xdr:spPr bwMode="auto">
            <a:xfrm>
              <a:off x="39" y="9499"/>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58" name="Rectangle 1034">
              <a:extLst>
                <a:ext uri="{FF2B5EF4-FFF2-40B4-BE49-F238E27FC236}">
                  <a16:creationId xmlns:a16="http://schemas.microsoft.com/office/drawing/2014/main" id="{00000000-0008-0000-1A00-00000A940A00}"/>
                </a:ext>
              </a:extLst>
            </xdr:cNvPr>
            <xdr:cNvSpPr>
              <a:spLocks noChangeArrowheads="1"/>
            </xdr:cNvSpPr>
          </xdr:nvSpPr>
          <xdr:spPr bwMode="auto">
            <a:xfrm>
              <a:off x="1138" y="9499"/>
              <a:ext cx="107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Accordingly,</a:t>
              </a:r>
              <a:endParaRPr lang="en-US"/>
            </a:p>
          </xdr:txBody>
        </xdr:sp>
        <xdr:sp macro="" textlink="">
          <xdr:nvSpPr>
            <xdr:cNvPr id="693257" name="Rectangle 1033">
              <a:extLst>
                <a:ext uri="{FF2B5EF4-FFF2-40B4-BE49-F238E27FC236}">
                  <a16:creationId xmlns:a16="http://schemas.microsoft.com/office/drawing/2014/main" id="{00000000-0008-0000-1A00-000009940A00}"/>
                </a:ext>
              </a:extLst>
            </xdr:cNvPr>
            <xdr:cNvSpPr>
              <a:spLocks noChangeArrowheads="1"/>
            </xdr:cNvSpPr>
          </xdr:nvSpPr>
          <xdr:spPr bwMode="auto">
            <a:xfrm>
              <a:off x="2211"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6" name="Rectangle 1032">
              <a:extLst>
                <a:ext uri="{FF2B5EF4-FFF2-40B4-BE49-F238E27FC236}">
                  <a16:creationId xmlns:a16="http://schemas.microsoft.com/office/drawing/2014/main" id="{00000000-0008-0000-1A00-000008940A00}"/>
                </a:ext>
              </a:extLst>
            </xdr:cNvPr>
            <xdr:cNvSpPr>
              <a:spLocks noChangeArrowheads="1"/>
            </xdr:cNvSpPr>
          </xdr:nvSpPr>
          <xdr:spPr bwMode="auto">
            <a:xfrm>
              <a:off x="2521" y="9499"/>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255" name="Rectangle 1031">
              <a:extLst>
                <a:ext uri="{FF2B5EF4-FFF2-40B4-BE49-F238E27FC236}">
                  <a16:creationId xmlns:a16="http://schemas.microsoft.com/office/drawing/2014/main" id="{00000000-0008-0000-1A00-000007940A00}"/>
                </a:ext>
              </a:extLst>
            </xdr:cNvPr>
            <xdr:cNvSpPr>
              <a:spLocks noChangeArrowheads="1"/>
            </xdr:cNvSpPr>
          </xdr:nvSpPr>
          <xdr:spPr bwMode="auto">
            <a:xfrm>
              <a:off x="2935" y="9499"/>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collected</a:t>
              </a:r>
              <a:endParaRPr lang="en-US"/>
            </a:p>
          </xdr:txBody>
        </xdr:sp>
        <xdr:sp macro="" textlink="">
          <xdr:nvSpPr>
            <xdr:cNvPr id="693254" name="Rectangle 1030">
              <a:extLst>
                <a:ext uri="{FF2B5EF4-FFF2-40B4-BE49-F238E27FC236}">
                  <a16:creationId xmlns:a16="http://schemas.microsoft.com/office/drawing/2014/main" id="{00000000-0008-0000-1A00-000006940A00}"/>
                </a:ext>
              </a:extLst>
            </xdr:cNvPr>
            <xdr:cNvSpPr>
              <a:spLocks noChangeArrowheads="1"/>
            </xdr:cNvSpPr>
          </xdr:nvSpPr>
          <xdr:spPr bwMode="auto">
            <a:xfrm>
              <a:off x="3736" y="949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53" name="Rectangle 1029">
              <a:extLst>
                <a:ext uri="{FF2B5EF4-FFF2-40B4-BE49-F238E27FC236}">
                  <a16:creationId xmlns:a16="http://schemas.microsoft.com/office/drawing/2014/main" id="{00000000-0008-0000-1A00-000005940A00}"/>
                </a:ext>
              </a:extLst>
            </xdr:cNvPr>
            <xdr:cNvSpPr>
              <a:spLocks noChangeArrowheads="1"/>
            </xdr:cNvSpPr>
          </xdr:nvSpPr>
          <xdr:spPr bwMode="auto">
            <a:xfrm>
              <a:off x="4098" y="9499"/>
              <a:ext cx="67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collated</a:t>
              </a:r>
              <a:endParaRPr lang="en-US"/>
            </a:p>
          </xdr:txBody>
        </xdr:sp>
        <xdr:sp macro="" textlink="">
          <xdr:nvSpPr>
            <xdr:cNvPr id="693252" name="Rectangle 1028">
              <a:extLst>
                <a:ext uri="{FF2B5EF4-FFF2-40B4-BE49-F238E27FC236}">
                  <a16:creationId xmlns:a16="http://schemas.microsoft.com/office/drawing/2014/main" id="{00000000-0008-0000-1A00-000004940A00}"/>
                </a:ext>
              </a:extLst>
            </xdr:cNvPr>
            <xdr:cNvSpPr>
              <a:spLocks noChangeArrowheads="1"/>
            </xdr:cNvSpPr>
          </xdr:nvSpPr>
          <xdr:spPr bwMode="auto">
            <a:xfrm>
              <a:off x="4796" y="9499"/>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51" name="Rectangle 1027">
              <a:extLst>
                <a:ext uri="{FF2B5EF4-FFF2-40B4-BE49-F238E27FC236}">
                  <a16:creationId xmlns:a16="http://schemas.microsoft.com/office/drawing/2014/main" id="{00000000-0008-0000-1A00-000003940A00}"/>
                </a:ext>
              </a:extLst>
            </xdr:cNvPr>
            <xdr:cNvSpPr>
              <a:spLocks noChangeArrowheads="1"/>
            </xdr:cNvSpPr>
          </xdr:nvSpPr>
          <xdr:spPr bwMode="auto">
            <a:xfrm>
              <a:off x="504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0" name="Rectangle 1026">
              <a:extLst>
                <a:ext uri="{FF2B5EF4-FFF2-40B4-BE49-F238E27FC236}">
                  <a16:creationId xmlns:a16="http://schemas.microsoft.com/office/drawing/2014/main" id="{00000000-0008-0000-1A00-000002940A00}"/>
                </a:ext>
              </a:extLst>
            </xdr:cNvPr>
            <xdr:cNvSpPr>
              <a:spLocks noChangeArrowheads="1"/>
            </xdr:cNvSpPr>
          </xdr:nvSpPr>
          <xdr:spPr bwMode="auto">
            <a:xfrm>
              <a:off x="5352"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49" name="Rectangle 1025">
              <a:extLst>
                <a:ext uri="{FF2B5EF4-FFF2-40B4-BE49-F238E27FC236}">
                  <a16:creationId xmlns:a16="http://schemas.microsoft.com/office/drawing/2014/main" id="{00000000-0008-0000-1A00-000001940A00}"/>
                </a:ext>
              </a:extLst>
            </xdr:cNvPr>
            <xdr:cNvSpPr>
              <a:spLocks noChangeArrowheads="1"/>
            </xdr:cNvSpPr>
          </xdr:nvSpPr>
          <xdr:spPr bwMode="auto">
            <a:xfrm>
              <a:off x="6399"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48" name="Rectangle 1024">
              <a:extLst>
                <a:ext uri="{FF2B5EF4-FFF2-40B4-BE49-F238E27FC236}">
                  <a16:creationId xmlns:a16="http://schemas.microsoft.com/office/drawing/2014/main" id="{00000000-0008-0000-1A00-000000940A00}"/>
                </a:ext>
              </a:extLst>
            </xdr:cNvPr>
            <xdr:cNvSpPr>
              <a:spLocks noChangeArrowheads="1"/>
            </xdr:cNvSpPr>
          </xdr:nvSpPr>
          <xdr:spPr bwMode="auto">
            <a:xfrm>
              <a:off x="7446" y="9499"/>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a:t>
              </a:r>
              <a:endParaRPr lang="en-US"/>
            </a:p>
          </xdr:txBody>
        </xdr:sp>
        <xdr:sp macro="" textlink="">
          <xdr:nvSpPr>
            <xdr:cNvPr id="693247" name="Rectangle 1023">
              <a:extLst>
                <a:ext uri="{FF2B5EF4-FFF2-40B4-BE49-F238E27FC236}">
                  <a16:creationId xmlns:a16="http://schemas.microsoft.com/office/drawing/2014/main" id="{00000000-0008-0000-1A00-0000FF930A00}"/>
                </a:ext>
              </a:extLst>
            </xdr:cNvPr>
            <xdr:cNvSpPr>
              <a:spLocks noChangeArrowheads="1"/>
            </xdr:cNvSpPr>
          </xdr:nvSpPr>
          <xdr:spPr bwMode="auto">
            <a:xfrm>
              <a:off x="7718"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246" name="Rectangle 1022">
              <a:extLst>
                <a:ext uri="{FF2B5EF4-FFF2-40B4-BE49-F238E27FC236}">
                  <a16:creationId xmlns:a16="http://schemas.microsoft.com/office/drawing/2014/main" id="{00000000-0008-0000-1A00-0000FE930A00}"/>
                </a:ext>
              </a:extLst>
            </xdr:cNvPr>
            <xdr:cNvSpPr>
              <a:spLocks noChangeArrowheads="1"/>
            </xdr:cNvSpPr>
          </xdr:nvSpPr>
          <xdr:spPr bwMode="auto">
            <a:xfrm>
              <a:off x="8028" y="949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a:t>
              </a:r>
              <a:endParaRPr lang="en-US"/>
            </a:p>
          </xdr:txBody>
        </xdr:sp>
        <xdr:sp macro="" textlink="">
          <xdr:nvSpPr>
            <xdr:cNvPr id="693245" name="Rectangle 1021">
              <a:extLst>
                <a:ext uri="{FF2B5EF4-FFF2-40B4-BE49-F238E27FC236}">
                  <a16:creationId xmlns:a16="http://schemas.microsoft.com/office/drawing/2014/main" id="{00000000-0008-0000-1A00-0000FD930A00}"/>
                </a:ext>
              </a:extLst>
            </xdr:cNvPr>
            <xdr:cNvSpPr>
              <a:spLocks noChangeArrowheads="1"/>
            </xdr:cNvSpPr>
          </xdr:nvSpPr>
          <xdr:spPr bwMode="auto">
            <a:xfrm>
              <a:off x="8675" y="9499"/>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with</a:t>
              </a:r>
              <a:endParaRPr lang="en-US"/>
            </a:p>
          </xdr:txBody>
        </xdr:sp>
        <xdr:sp macro="" textlink="">
          <xdr:nvSpPr>
            <xdr:cNvPr id="693244" name="Rectangle 1020">
              <a:extLst>
                <a:ext uri="{FF2B5EF4-FFF2-40B4-BE49-F238E27FC236}">
                  <a16:creationId xmlns:a16="http://schemas.microsoft.com/office/drawing/2014/main" id="{00000000-0008-0000-1A00-0000FC930A00}"/>
                </a:ext>
              </a:extLst>
            </xdr:cNvPr>
            <xdr:cNvSpPr>
              <a:spLocks noChangeArrowheads="1"/>
            </xdr:cNvSpPr>
          </xdr:nvSpPr>
          <xdr:spPr bwMode="auto">
            <a:xfrm>
              <a:off x="906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43" name="Rectangle 1019">
              <a:extLst>
                <a:ext uri="{FF2B5EF4-FFF2-40B4-BE49-F238E27FC236}">
                  <a16:creationId xmlns:a16="http://schemas.microsoft.com/office/drawing/2014/main" id="{00000000-0008-0000-1A00-0000FB930A00}"/>
                </a:ext>
              </a:extLst>
            </xdr:cNvPr>
            <xdr:cNvSpPr>
              <a:spLocks noChangeArrowheads="1"/>
            </xdr:cNvSpPr>
          </xdr:nvSpPr>
          <xdr:spPr bwMode="auto">
            <a:xfrm>
              <a:off x="39" y="9745"/>
              <a:ext cx="78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concepts</a:t>
              </a:r>
              <a:endParaRPr lang="en-US"/>
            </a:p>
          </xdr:txBody>
        </xdr:sp>
        <xdr:sp macro="" textlink="">
          <xdr:nvSpPr>
            <xdr:cNvPr id="693242" name="Rectangle 1018">
              <a:extLst>
                <a:ext uri="{FF2B5EF4-FFF2-40B4-BE49-F238E27FC236}">
                  <a16:creationId xmlns:a16="http://schemas.microsoft.com/office/drawing/2014/main" id="{00000000-0008-0000-1A00-0000FA930A00}"/>
                </a:ext>
              </a:extLst>
            </xdr:cNvPr>
            <xdr:cNvSpPr>
              <a:spLocks noChangeArrowheads="1"/>
            </xdr:cNvSpPr>
          </xdr:nvSpPr>
          <xdr:spPr bwMode="auto">
            <a:xfrm>
              <a:off x="866" y="974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41" name="Rectangle 1017">
              <a:extLst>
                <a:ext uri="{FF2B5EF4-FFF2-40B4-BE49-F238E27FC236}">
                  <a16:creationId xmlns:a16="http://schemas.microsoft.com/office/drawing/2014/main" id="{00000000-0008-0000-1A00-0000F9930A00}"/>
                </a:ext>
              </a:extLst>
            </xdr:cNvPr>
            <xdr:cNvSpPr>
              <a:spLocks noChangeArrowheads="1"/>
            </xdr:cNvSpPr>
          </xdr:nvSpPr>
          <xdr:spPr bwMode="auto">
            <a:xfrm>
              <a:off x="1228" y="9745"/>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240" name="Rectangle 1016">
              <a:extLst>
                <a:ext uri="{FF2B5EF4-FFF2-40B4-BE49-F238E27FC236}">
                  <a16:creationId xmlns:a16="http://schemas.microsoft.com/office/drawing/2014/main" id="{00000000-0008-0000-1A00-0000F8930A00}"/>
                </a:ext>
              </a:extLst>
            </xdr:cNvPr>
            <xdr:cNvSpPr>
              <a:spLocks noChangeArrowheads="1"/>
            </xdr:cNvSpPr>
          </xdr:nvSpPr>
          <xdr:spPr bwMode="auto">
            <a:xfrm>
              <a:off x="2133" y="9745"/>
              <a:ext cx="71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adopted</a:t>
              </a:r>
              <a:endParaRPr lang="en-US"/>
            </a:p>
          </xdr:txBody>
        </xdr:sp>
        <xdr:sp macro="" textlink="">
          <xdr:nvSpPr>
            <xdr:cNvPr id="693239" name="Rectangle 1015">
              <a:extLst>
                <a:ext uri="{FF2B5EF4-FFF2-40B4-BE49-F238E27FC236}">
                  <a16:creationId xmlns:a16="http://schemas.microsoft.com/office/drawing/2014/main" id="{00000000-0008-0000-1A00-0000F7930A00}"/>
                </a:ext>
              </a:extLst>
            </xdr:cNvPr>
            <xdr:cNvSpPr>
              <a:spLocks noChangeArrowheads="1"/>
            </xdr:cNvSpPr>
          </xdr:nvSpPr>
          <xdr:spPr bwMode="auto">
            <a:xfrm>
              <a:off x="2857" y="9745"/>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38" name="Rectangle 1014">
              <a:extLst>
                <a:ext uri="{FF2B5EF4-FFF2-40B4-BE49-F238E27FC236}">
                  <a16:creationId xmlns:a16="http://schemas.microsoft.com/office/drawing/2014/main" id="{00000000-0008-0000-1A00-0000F6930A00}"/>
                </a:ext>
              </a:extLst>
            </xdr:cNvPr>
            <xdr:cNvSpPr>
              <a:spLocks noChangeArrowheads="1"/>
            </xdr:cNvSpPr>
          </xdr:nvSpPr>
          <xdr:spPr bwMode="auto">
            <a:xfrm>
              <a:off x="3116"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37" name="Rectangle 1013">
              <a:extLst>
                <a:ext uri="{FF2B5EF4-FFF2-40B4-BE49-F238E27FC236}">
                  <a16:creationId xmlns:a16="http://schemas.microsoft.com/office/drawing/2014/main" id="{00000000-0008-0000-1A00-0000F5930A00}"/>
                </a:ext>
              </a:extLst>
            </xdr:cNvPr>
            <xdr:cNvSpPr>
              <a:spLocks noChangeArrowheads="1"/>
            </xdr:cNvSpPr>
          </xdr:nvSpPr>
          <xdr:spPr bwMode="auto">
            <a:xfrm>
              <a:off x="3426"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36" name="Rectangle 1012">
              <a:extLst>
                <a:ext uri="{FF2B5EF4-FFF2-40B4-BE49-F238E27FC236}">
                  <a16:creationId xmlns:a16="http://schemas.microsoft.com/office/drawing/2014/main" id="{00000000-0008-0000-1A00-0000F4930A00}"/>
                </a:ext>
              </a:extLst>
            </xdr:cNvPr>
            <xdr:cNvSpPr>
              <a:spLocks noChangeArrowheads="1"/>
            </xdr:cNvSpPr>
          </xdr:nvSpPr>
          <xdr:spPr bwMode="auto">
            <a:xfrm>
              <a:off x="3904"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35" name="Rectangle 1011">
              <a:extLst>
                <a:ext uri="{FF2B5EF4-FFF2-40B4-BE49-F238E27FC236}">
                  <a16:creationId xmlns:a16="http://schemas.microsoft.com/office/drawing/2014/main" id="{00000000-0008-0000-1A00-0000F3930A00}"/>
                </a:ext>
              </a:extLst>
            </xdr:cNvPr>
            <xdr:cNvSpPr>
              <a:spLocks noChangeArrowheads="1"/>
            </xdr:cNvSpPr>
          </xdr:nvSpPr>
          <xdr:spPr bwMode="auto">
            <a:xfrm>
              <a:off x="4176" y="9745"/>
              <a:ext cx="8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statistical</a:t>
              </a:r>
              <a:endParaRPr lang="en-US"/>
            </a:p>
          </xdr:txBody>
        </xdr:sp>
        <xdr:sp macro="" textlink="">
          <xdr:nvSpPr>
            <xdr:cNvPr id="693234" name="Rectangle 1010">
              <a:extLst>
                <a:ext uri="{FF2B5EF4-FFF2-40B4-BE49-F238E27FC236}">
                  <a16:creationId xmlns:a16="http://schemas.microsoft.com/office/drawing/2014/main" id="{00000000-0008-0000-1A00-0000F2930A00}"/>
                </a:ext>
              </a:extLst>
            </xdr:cNvPr>
            <xdr:cNvSpPr>
              <a:spLocks noChangeArrowheads="1"/>
            </xdr:cNvSpPr>
          </xdr:nvSpPr>
          <xdr:spPr bwMode="auto">
            <a:xfrm>
              <a:off x="5029" y="9745"/>
              <a:ext cx="86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purposes.</a:t>
              </a:r>
              <a:endParaRPr lang="en-US"/>
            </a:p>
          </xdr:txBody>
        </xdr:sp>
        <xdr:sp macro="" textlink="">
          <xdr:nvSpPr>
            <xdr:cNvPr id="693233" name="Rectangle 1009">
              <a:extLst>
                <a:ext uri="{FF2B5EF4-FFF2-40B4-BE49-F238E27FC236}">
                  <a16:creationId xmlns:a16="http://schemas.microsoft.com/office/drawing/2014/main" id="{00000000-0008-0000-1A00-0000F1930A00}"/>
                </a:ext>
              </a:extLst>
            </xdr:cNvPr>
            <xdr:cNvSpPr>
              <a:spLocks noChangeArrowheads="1"/>
            </xdr:cNvSpPr>
          </xdr:nvSpPr>
          <xdr:spPr bwMode="auto">
            <a:xfrm>
              <a:off x="5973"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232" name="Rectangle 1008">
              <a:extLst>
                <a:ext uri="{FF2B5EF4-FFF2-40B4-BE49-F238E27FC236}">
                  <a16:creationId xmlns:a16="http://schemas.microsoft.com/office/drawing/2014/main" id="{00000000-0008-0000-1A00-0000F0930A00}"/>
                </a:ext>
              </a:extLst>
            </xdr:cNvPr>
            <xdr:cNvSpPr>
              <a:spLocks noChangeArrowheads="1"/>
            </xdr:cNvSpPr>
          </xdr:nvSpPr>
          <xdr:spPr bwMode="auto">
            <a:xfrm>
              <a:off x="6257"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stated</a:t>
              </a:r>
              <a:endParaRPr lang="en-US"/>
            </a:p>
          </xdr:txBody>
        </xdr:sp>
        <xdr:sp macro="" textlink="">
          <xdr:nvSpPr>
            <xdr:cNvPr id="693231" name="Rectangle 1007">
              <a:extLst>
                <a:ext uri="{FF2B5EF4-FFF2-40B4-BE49-F238E27FC236}">
                  <a16:creationId xmlns:a16="http://schemas.microsoft.com/office/drawing/2014/main" id="{00000000-0008-0000-1A00-0000EF930A00}"/>
                </a:ext>
              </a:extLst>
            </xdr:cNvPr>
            <xdr:cNvSpPr>
              <a:spLocks noChangeArrowheads="1"/>
            </xdr:cNvSpPr>
          </xdr:nvSpPr>
          <xdr:spPr bwMode="auto">
            <a:xfrm>
              <a:off x="6826"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above</a:t>
              </a:r>
              <a:endParaRPr lang="en-US"/>
            </a:p>
          </xdr:txBody>
        </xdr:sp>
        <xdr:sp macro="" textlink="">
          <xdr:nvSpPr>
            <xdr:cNvPr id="693230" name="Rectangle 1006">
              <a:extLst>
                <a:ext uri="{FF2B5EF4-FFF2-40B4-BE49-F238E27FC236}">
                  <a16:creationId xmlns:a16="http://schemas.microsoft.com/office/drawing/2014/main" id="{00000000-0008-0000-1A00-0000EE930A00}"/>
                </a:ext>
              </a:extLst>
            </xdr:cNvPr>
            <xdr:cNvSpPr>
              <a:spLocks noChangeArrowheads="1"/>
            </xdr:cNvSpPr>
          </xdr:nvSpPr>
          <xdr:spPr bwMode="auto">
            <a:xfrm>
              <a:off x="7395"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9" name="Rectangle 1005">
              <a:extLst>
                <a:ext uri="{FF2B5EF4-FFF2-40B4-BE49-F238E27FC236}">
                  <a16:creationId xmlns:a16="http://schemas.microsoft.com/office/drawing/2014/main" id="{00000000-0008-0000-1A00-0000ED930A00}"/>
                </a:ext>
              </a:extLst>
            </xdr:cNvPr>
            <xdr:cNvSpPr>
              <a:spLocks noChangeArrowheads="1"/>
            </xdr:cNvSpPr>
          </xdr:nvSpPr>
          <xdr:spPr bwMode="auto">
            <a:xfrm>
              <a:off x="7705"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8" name="Rectangle 1004">
              <a:extLst>
                <a:ext uri="{FF2B5EF4-FFF2-40B4-BE49-F238E27FC236}">
                  <a16:creationId xmlns:a16="http://schemas.microsoft.com/office/drawing/2014/main" id="{00000000-0008-0000-1A00-0000EC930A00}"/>
                </a:ext>
              </a:extLst>
            </xdr:cNvPr>
            <xdr:cNvSpPr>
              <a:spLocks noChangeArrowheads="1"/>
            </xdr:cNvSpPr>
          </xdr:nvSpPr>
          <xdr:spPr bwMode="auto">
            <a:xfrm>
              <a:off x="8183"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uses</a:t>
              </a:r>
              <a:endParaRPr lang="en-US"/>
            </a:p>
          </xdr:txBody>
        </xdr:sp>
        <xdr:sp macro="" textlink="">
          <xdr:nvSpPr>
            <xdr:cNvPr id="693227" name="Rectangle 1003">
              <a:extLst>
                <a:ext uri="{FF2B5EF4-FFF2-40B4-BE49-F238E27FC236}">
                  <a16:creationId xmlns:a16="http://schemas.microsoft.com/office/drawing/2014/main" id="{00000000-0008-0000-1A00-0000EB930A00}"/>
                </a:ext>
              </a:extLst>
            </xdr:cNvPr>
            <xdr:cNvSpPr>
              <a:spLocks noChangeArrowheads="1"/>
            </xdr:cNvSpPr>
          </xdr:nvSpPr>
          <xdr:spPr bwMode="auto">
            <a:xfrm>
              <a:off x="8649" y="9745"/>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26" name="Rectangle 1002">
              <a:extLst>
                <a:ext uri="{FF2B5EF4-FFF2-40B4-BE49-F238E27FC236}">
                  <a16:creationId xmlns:a16="http://schemas.microsoft.com/office/drawing/2014/main" id="{00000000-0008-0000-1A00-0000EA930A00}"/>
                </a:ext>
              </a:extLst>
            </xdr:cNvPr>
            <xdr:cNvSpPr>
              <a:spLocks noChangeArrowheads="1"/>
            </xdr:cNvSpPr>
          </xdr:nvSpPr>
          <xdr:spPr bwMode="auto">
            <a:xfrm>
              <a:off x="39" y="999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225" name="Rectangle 1001">
              <a:extLst>
                <a:ext uri="{FF2B5EF4-FFF2-40B4-BE49-F238E27FC236}">
                  <a16:creationId xmlns:a16="http://schemas.microsoft.com/office/drawing/2014/main" id="{00000000-0008-0000-1A00-0000E9930A00}"/>
                </a:ext>
              </a:extLst>
            </xdr:cNvPr>
            <xdr:cNvSpPr>
              <a:spLocks noChangeArrowheads="1"/>
            </xdr:cNvSpPr>
          </xdr:nvSpPr>
          <xdr:spPr bwMode="auto">
            <a:xfrm>
              <a:off x="1034" y="9990"/>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224" name="Rectangle 1000">
              <a:extLst>
                <a:ext uri="{FF2B5EF4-FFF2-40B4-BE49-F238E27FC236}">
                  <a16:creationId xmlns:a16="http://schemas.microsoft.com/office/drawing/2014/main" id="{00000000-0008-0000-1A00-0000E8930A00}"/>
                </a:ext>
              </a:extLst>
            </xdr:cNvPr>
            <xdr:cNvSpPr>
              <a:spLocks noChangeArrowheads="1"/>
            </xdr:cNvSpPr>
          </xdr:nvSpPr>
          <xdr:spPr bwMode="auto">
            <a:xfrm>
              <a:off x="1913" y="9990"/>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while</a:t>
              </a:r>
              <a:endParaRPr lang="en-US"/>
            </a:p>
          </xdr:txBody>
        </xdr:sp>
        <xdr:sp macro="" textlink="">
          <xdr:nvSpPr>
            <xdr:cNvPr id="693223" name="Rectangle 999">
              <a:extLst>
                <a:ext uri="{FF2B5EF4-FFF2-40B4-BE49-F238E27FC236}">
                  <a16:creationId xmlns:a16="http://schemas.microsoft.com/office/drawing/2014/main" id="{00000000-0008-0000-1A00-0000E7930A00}"/>
                </a:ext>
              </a:extLst>
            </xdr:cNvPr>
            <xdr:cNvSpPr>
              <a:spLocks noChangeArrowheads="1"/>
            </xdr:cNvSpPr>
          </xdr:nvSpPr>
          <xdr:spPr bwMode="auto">
            <a:xfrm>
              <a:off x="2430" y="999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2" name="Rectangle 998">
              <a:extLst>
                <a:ext uri="{FF2B5EF4-FFF2-40B4-BE49-F238E27FC236}">
                  <a16:creationId xmlns:a16="http://schemas.microsoft.com/office/drawing/2014/main" id="{00000000-0008-0000-1A00-0000E6930A00}"/>
                </a:ext>
              </a:extLst>
            </xdr:cNvPr>
            <xdr:cNvSpPr>
              <a:spLocks noChangeArrowheads="1"/>
            </xdr:cNvSpPr>
          </xdr:nvSpPr>
          <xdr:spPr bwMode="auto">
            <a:xfrm>
              <a:off x="2779" y="9990"/>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1" name="Rectangle 997">
              <a:extLst>
                <a:ext uri="{FF2B5EF4-FFF2-40B4-BE49-F238E27FC236}">
                  <a16:creationId xmlns:a16="http://schemas.microsoft.com/office/drawing/2014/main" id="{00000000-0008-0000-1A00-0000E5930A00}"/>
                </a:ext>
              </a:extLst>
            </xdr:cNvPr>
            <xdr:cNvSpPr>
              <a:spLocks noChangeArrowheads="1"/>
            </xdr:cNvSpPr>
          </xdr:nvSpPr>
          <xdr:spPr bwMode="auto">
            <a:xfrm>
              <a:off x="3284" y="9990"/>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excludes</a:t>
              </a:r>
              <a:endParaRPr lang="en-US"/>
            </a:p>
          </xdr:txBody>
        </xdr:sp>
        <xdr:sp macro="" textlink="">
          <xdr:nvSpPr>
            <xdr:cNvPr id="693220" name="Rectangle 996">
              <a:extLst>
                <a:ext uri="{FF2B5EF4-FFF2-40B4-BE49-F238E27FC236}">
                  <a16:creationId xmlns:a16="http://schemas.microsoft.com/office/drawing/2014/main" id="{00000000-0008-0000-1A00-0000E4930A00}"/>
                </a:ext>
              </a:extLst>
            </xdr:cNvPr>
            <xdr:cNvSpPr>
              <a:spLocks noChangeArrowheads="1"/>
            </xdr:cNvSpPr>
          </xdr:nvSpPr>
          <xdr:spPr bwMode="auto">
            <a:xfrm>
              <a:off x="4124" y="9990"/>
              <a:ext cx="19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219" name="Rectangle 995">
              <a:extLst>
                <a:ext uri="{FF2B5EF4-FFF2-40B4-BE49-F238E27FC236}">
                  <a16:creationId xmlns:a16="http://schemas.microsoft.com/office/drawing/2014/main" id="{00000000-0008-0000-1A00-0000E3930A00}"/>
                </a:ext>
              </a:extLst>
            </xdr:cNvPr>
            <xdr:cNvSpPr>
              <a:spLocks noChangeArrowheads="1"/>
            </xdr:cNvSpPr>
          </xdr:nvSpPr>
          <xdr:spPr bwMode="auto">
            <a:xfrm>
              <a:off x="4395" y="9990"/>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218" name="Rectangle 994">
              <a:extLst>
                <a:ext uri="{FF2B5EF4-FFF2-40B4-BE49-F238E27FC236}">
                  <a16:creationId xmlns:a16="http://schemas.microsoft.com/office/drawing/2014/main" id="{00000000-0008-0000-1A00-0000E2930A00}"/>
                </a:ext>
              </a:extLst>
            </xdr:cNvPr>
            <xdr:cNvSpPr>
              <a:spLocks noChangeArrowheads="1"/>
            </xdr:cNvSpPr>
          </xdr:nvSpPr>
          <xdr:spPr bwMode="auto">
            <a:xfrm>
              <a:off x="5171" y="9990"/>
              <a:ext cx="69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217" name="Rectangle 993">
              <a:extLst>
                <a:ext uri="{FF2B5EF4-FFF2-40B4-BE49-F238E27FC236}">
                  <a16:creationId xmlns:a16="http://schemas.microsoft.com/office/drawing/2014/main" id="{00000000-0008-0000-1A00-0000E1930A00}"/>
                </a:ext>
              </a:extLst>
            </xdr:cNvPr>
            <xdr:cNvSpPr>
              <a:spLocks noChangeArrowheads="1"/>
            </xdr:cNvSpPr>
          </xdr:nvSpPr>
          <xdr:spPr bwMode="auto">
            <a:xfrm>
              <a:off x="5921" y="999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16" name="Rectangle 992">
              <a:extLst>
                <a:ext uri="{FF2B5EF4-FFF2-40B4-BE49-F238E27FC236}">
                  <a16:creationId xmlns:a16="http://schemas.microsoft.com/office/drawing/2014/main" id="{00000000-0008-0000-1A00-0000E0930A00}"/>
                </a:ext>
              </a:extLst>
            </xdr:cNvPr>
            <xdr:cNvSpPr>
              <a:spLocks noChangeArrowheads="1"/>
            </xdr:cNvSpPr>
          </xdr:nvSpPr>
          <xdr:spPr bwMode="auto">
            <a:xfrm>
              <a:off x="6218" y="999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15" name="Rectangle 991">
              <a:extLst>
                <a:ext uri="{FF2B5EF4-FFF2-40B4-BE49-F238E27FC236}">
                  <a16:creationId xmlns:a16="http://schemas.microsoft.com/office/drawing/2014/main" id="{00000000-0008-0000-1A00-0000DF930A00}"/>
                </a:ext>
              </a:extLst>
            </xdr:cNvPr>
            <xdr:cNvSpPr>
              <a:spLocks noChangeArrowheads="1"/>
            </xdr:cNvSpPr>
          </xdr:nvSpPr>
          <xdr:spPr bwMode="auto">
            <a:xfrm>
              <a:off x="6852" y="9990"/>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14" name="Rectangle 990">
              <a:extLst>
                <a:ext uri="{FF2B5EF4-FFF2-40B4-BE49-F238E27FC236}">
                  <a16:creationId xmlns:a16="http://schemas.microsoft.com/office/drawing/2014/main" id="{00000000-0008-0000-1A00-0000DE930A00}"/>
                </a:ext>
              </a:extLst>
            </xdr:cNvPr>
            <xdr:cNvSpPr>
              <a:spLocks noChangeArrowheads="1"/>
            </xdr:cNvSpPr>
          </xdr:nvSpPr>
          <xdr:spPr bwMode="auto">
            <a:xfrm>
              <a:off x="7162" y="9990"/>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213" name="Rectangle 989">
              <a:extLst>
                <a:ext uri="{FF2B5EF4-FFF2-40B4-BE49-F238E27FC236}">
                  <a16:creationId xmlns:a16="http://schemas.microsoft.com/office/drawing/2014/main" id="{00000000-0008-0000-1A00-0000DD930A00}"/>
                </a:ext>
              </a:extLst>
            </xdr:cNvPr>
            <xdr:cNvSpPr>
              <a:spLocks noChangeArrowheads="1"/>
            </xdr:cNvSpPr>
          </xdr:nvSpPr>
          <xdr:spPr bwMode="auto">
            <a:xfrm>
              <a:off x="7602" y="9990"/>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12" name="Rectangle 988">
              <a:extLst>
                <a:ext uri="{FF2B5EF4-FFF2-40B4-BE49-F238E27FC236}">
                  <a16:creationId xmlns:a16="http://schemas.microsoft.com/office/drawing/2014/main" id="{00000000-0008-0000-1A00-0000DC930A00}"/>
                </a:ext>
              </a:extLst>
            </xdr:cNvPr>
            <xdr:cNvSpPr>
              <a:spLocks noChangeArrowheads="1"/>
            </xdr:cNvSpPr>
          </xdr:nvSpPr>
          <xdr:spPr bwMode="auto">
            <a:xfrm>
              <a:off x="8054" y="9990"/>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11" name="Rectangle 987">
              <a:extLst>
                <a:ext uri="{FF2B5EF4-FFF2-40B4-BE49-F238E27FC236}">
                  <a16:creationId xmlns:a16="http://schemas.microsoft.com/office/drawing/2014/main" id="{00000000-0008-0000-1A00-0000DB930A00}"/>
                </a:ext>
              </a:extLst>
            </xdr:cNvPr>
            <xdr:cNvSpPr>
              <a:spLocks noChangeArrowheads="1"/>
            </xdr:cNvSpPr>
          </xdr:nvSpPr>
          <xdr:spPr bwMode="auto">
            <a:xfrm>
              <a:off x="8377" y="9990"/>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10" name="Rectangle 986">
              <a:extLst>
                <a:ext uri="{FF2B5EF4-FFF2-40B4-BE49-F238E27FC236}">
                  <a16:creationId xmlns:a16="http://schemas.microsoft.com/office/drawing/2014/main" id="{00000000-0008-0000-1A00-0000DA930A00}"/>
                </a:ext>
              </a:extLst>
            </xdr:cNvPr>
            <xdr:cNvSpPr>
              <a:spLocks noChangeArrowheads="1"/>
            </xdr:cNvSpPr>
          </xdr:nvSpPr>
          <xdr:spPr bwMode="auto">
            <a:xfrm>
              <a:off x="9153" y="9990"/>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209" name="Rectangle 985">
              <a:extLst>
                <a:ext uri="{FF2B5EF4-FFF2-40B4-BE49-F238E27FC236}">
                  <a16:creationId xmlns:a16="http://schemas.microsoft.com/office/drawing/2014/main" id="{00000000-0008-0000-1A00-0000D9930A00}"/>
                </a:ext>
              </a:extLst>
            </xdr:cNvPr>
            <xdr:cNvSpPr>
              <a:spLocks noChangeArrowheads="1"/>
            </xdr:cNvSpPr>
          </xdr:nvSpPr>
          <xdr:spPr bwMode="auto">
            <a:xfrm>
              <a:off x="39" y="10236"/>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208" name="Rectangle 984">
              <a:extLst>
                <a:ext uri="{FF2B5EF4-FFF2-40B4-BE49-F238E27FC236}">
                  <a16:creationId xmlns:a16="http://schemas.microsoft.com/office/drawing/2014/main" id="{00000000-0008-0000-1A00-0000D8930A00}"/>
                </a:ext>
              </a:extLst>
            </xdr:cNvPr>
            <xdr:cNvSpPr>
              <a:spLocks noChangeArrowheads="1"/>
            </xdr:cNvSpPr>
          </xdr:nvSpPr>
          <xdr:spPr bwMode="auto">
            <a:xfrm>
              <a:off x="905" y="10236"/>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207" name="Rectangle 983">
              <a:extLst>
                <a:ext uri="{FF2B5EF4-FFF2-40B4-BE49-F238E27FC236}">
                  <a16:creationId xmlns:a16="http://schemas.microsoft.com/office/drawing/2014/main" id="{00000000-0008-0000-1A00-0000D7930A00}"/>
                </a:ext>
              </a:extLst>
            </xdr:cNvPr>
            <xdr:cNvSpPr>
              <a:spLocks noChangeArrowheads="1"/>
            </xdr:cNvSpPr>
          </xdr:nvSpPr>
          <xdr:spPr bwMode="auto">
            <a:xfrm>
              <a:off x="1125" y="10236"/>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a:t>
              </a:r>
              <a:endParaRPr lang="en-US"/>
            </a:p>
          </xdr:txBody>
        </xdr:sp>
        <xdr:sp macro="" textlink="">
          <xdr:nvSpPr>
            <xdr:cNvPr id="693206" name="Rectangle 982">
              <a:extLst>
                <a:ext uri="{FF2B5EF4-FFF2-40B4-BE49-F238E27FC236}">
                  <a16:creationId xmlns:a16="http://schemas.microsoft.com/office/drawing/2014/main" id="{00000000-0008-0000-1A00-0000D6930A00}"/>
                </a:ext>
              </a:extLst>
            </xdr:cNvPr>
            <xdr:cNvSpPr>
              <a:spLocks noChangeArrowheads="1"/>
            </xdr:cNvSpPr>
          </xdr:nvSpPr>
          <xdr:spPr bwMode="auto">
            <a:xfrm>
              <a:off x="1694" y="10236"/>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05" name="Rectangle 981">
              <a:extLst>
                <a:ext uri="{FF2B5EF4-FFF2-40B4-BE49-F238E27FC236}">
                  <a16:creationId xmlns:a16="http://schemas.microsoft.com/office/drawing/2014/main" id="{00000000-0008-0000-1A00-0000D5930A00}"/>
                </a:ext>
              </a:extLst>
            </xdr:cNvPr>
            <xdr:cNvSpPr>
              <a:spLocks noChangeArrowheads="1"/>
            </xdr:cNvSpPr>
          </xdr:nvSpPr>
          <xdr:spPr bwMode="auto">
            <a:xfrm>
              <a:off x="1965" y="10236"/>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04" name="Rectangle 980">
              <a:extLst>
                <a:ext uri="{FF2B5EF4-FFF2-40B4-BE49-F238E27FC236}">
                  <a16:creationId xmlns:a16="http://schemas.microsoft.com/office/drawing/2014/main" id="{00000000-0008-0000-1A00-0000D4930A00}"/>
                </a:ext>
              </a:extLst>
            </xdr:cNvPr>
            <xdr:cNvSpPr>
              <a:spLocks noChangeArrowheads="1"/>
            </xdr:cNvSpPr>
          </xdr:nvSpPr>
          <xdr:spPr bwMode="auto">
            <a:xfrm>
              <a:off x="2508" y="10236"/>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03" name="Rectangle 979">
              <a:extLst>
                <a:ext uri="{FF2B5EF4-FFF2-40B4-BE49-F238E27FC236}">
                  <a16:creationId xmlns:a16="http://schemas.microsoft.com/office/drawing/2014/main" id="{00000000-0008-0000-1A00-0000D3930A00}"/>
                </a:ext>
              </a:extLst>
            </xdr:cNvPr>
            <xdr:cNvSpPr>
              <a:spLocks noChangeArrowheads="1"/>
            </xdr:cNvSpPr>
          </xdr:nvSpPr>
          <xdr:spPr bwMode="auto">
            <a:xfrm>
              <a:off x="2792" y="10236"/>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grpSp>
      <xdr:grpSp>
        <xdr:nvGrpSpPr>
          <xdr:cNvPr id="693001" name="Group 777">
            <a:extLst>
              <a:ext uri="{FF2B5EF4-FFF2-40B4-BE49-F238E27FC236}">
                <a16:creationId xmlns:a16="http://schemas.microsoft.com/office/drawing/2014/main" id="{00000000-0008-0000-1A00-000009930A00}"/>
              </a:ext>
            </a:extLst>
          </xdr:cNvPr>
          <xdr:cNvGrpSpPr>
            <a:grpSpLocks/>
          </xdr:cNvGrpSpPr>
        </xdr:nvGrpSpPr>
        <xdr:grpSpPr bwMode="auto">
          <a:xfrm>
            <a:off x="39" y="0"/>
            <a:ext cx="9322" cy="11438"/>
            <a:chOff x="39" y="0"/>
            <a:chExt cx="9150" cy="10990"/>
          </a:xfrm>
        </xdr:grpSpPr>
        <xdr:sp macro="" textlink="">
          <xdr:nvSpPr>
            <xdr:cNvPr id="693201" name="Rectangle 977">
              <a:extLst>
                <a:ext uri="{FF2B5EF4-FFF2-40B4-BE49-F238E27FC236}">
                  <a16:creationId xmlns:a16="http://schemas.microsoft.com/office/drawing/2014/main" id="{00000000-0008-0000-1A00-0000D1930A00}"/>
                </a:ext>
              </a:extLst>
            </xdr:cNvPr>
            <xdr:cNvSpPr>
              <a:spLocks noChangeArrowheads="1"/>
            </xdr:cNvSpPr>
          </xdr:nvSpPr>
          <xdr:spPr bwMode="auto">
            <a:xfrm>
              <a:off x="3193" y="10236"/>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00" name="Rectangle 976">
              <a:extLst>
                <a:ext uri="{FF2B5EF4-FFF2-40B4-BE49-F238E27FC236}">
                  <a16:creationId xmlns:a16="http://schemas.microsoft.com/office/drawing/2014/main" id="{00000000-0008-0000-1A00-0000D0930A00}"/>
                </a:ext>
              </a:extLst>
            </xdr:cNvPr>
            <xdr:cNvSpPr>
              <a:spLocks noChangeArrowheads="1"/>
            </xdr:cNvSpPr>
          </xdr:nvSpPr>
          <xdr:spPr bwMode="auto">
            <a:xfrm>
              <a:off x="3620" y="10236"/>
              <a:ext cx="24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199" name="Rectangle 975">
              <a:extLst>
                <a:ext uri="{FF2B5EF4-FFF2-40B4-BE49-F238E27FC236}">
                  <a16:creationId xmlns:a16="http://schemas.microsoft.com/office/drawing/2014/main" id="{00000000-0008-0000-1A00-0000CF930A00}"/>
                </a:ext>
              </a:extLst>
            </xdr:cNvPr>
            <xdr:cNvSpPr>
              <a:spLocks noChangeArrowheads="1"/>
            </xdr:cNvSpPr>
          </xdr:nvSpPr>
          <xdr:spPr bwMode="auto">
            <a:xfrm>
              <a:off x="3904"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198" name="Rectangle 974">
              <a:extLst>
                <a:ext uri="{FF2B5EF4-FFF2-40B4-BE49-F238E27FC236}">
                  <a16:creationId xmlns:a16="http://schemas.microsoft.com/office/drawing/2014/main" id="{00000000-0008-0000-1A00-0000CE930A00}"/>
                </a:ext>
              </a:extLst>
            </xdr:cNvPr>
            <xdr:cNvSpPr>
              <a:spLocks noChangeArrowheads="1"/>
            </xdr:cNvSpPr>
          </xdr:nvSpPr>
          <xdr:spPr bwMode="auto">
            <a:xfrm>
              <a:off x="4706"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these</a:t>
              </a:r>
              <a:endParaRPr lang="en-US"/>
            </a:p>
          </xdr:txBody>
        </xdr:sp>
        <xdr:sp macro="" textlink="">
          <xdr:nvSpPr>
            <xdr:cNvPr id="693197" name="Rectangle 973">
              <a:extLst>
                <a:ext uri="{FF2B5EF4-FFF2-40B4-BE49-F238E27FC236}">
                  <a16:creationId xmlns:a16="http://schemas.microsoft.com/office/drawing/2014/main" id="{00000000-0008-0000-1A00-0000CD930A00}"/>
                </a:ext>
              </a:extLst>
            </xdr:cNvPr>
            <xdr:cNvSpPr>
              <a:spLocks noChangeArrowheads="1"/>
            </xdr:cNvSpPr>
          </xdr:nvSpPr>
          <xdr:spPr bwMode="auto">
            <a:xfrm>
              <a:off x="5223"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same</a:t>
              </a:r>
              <a:endParaRPr lang="en-US"/>
            </a:p>
          </xdr:txBody>
        </xdr:sp>
        <xdr:sp macro="" textlink="">
          <xdr:nvSpPr>
            <xdr:cNvPr id="693196" name="Rectangle 972">
              <a:extLst>
                <a:ext uri="{FF2B5EF4-FFF2-40B4-BE49-F238E27FC236}">
                  <a16:creationId xmlns:a16="http://schemas.microsoft.com/office/drawing/2014/main" id="{00000000-0008-0000-1A00-0000CC930A00}"/>
                </a:ext>
              </a:extLst>
            </xdr:cNvPr>
            <xdr:cNvSpPr>
              <a:spLocks noChangeArrowheads="1"/>
            </xdr:cNvSpPr>
          </xdr:nvSpPr>
          <xdr:spPr bwMode="auto">
            <a:xfrm>
              <a:off x="5766"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195" name="Rectangle 971">
              <a:extLst>
                <a:ext uri="{FF2B5EF4-FFF2-40B4-BE49-F238E27FC236}">
                  <a16:creationId xmlns:a16="http://schemas.microsoft.com/office/drawing/2014/main" id="{00000000-0008-0000-1A00-0000CB930A00}"/>
                </a:ext>
              </a:extLst>
            </xdr:cNvPr>
            <xdr:cNvSpPr>
              <a:spLocks noChangeArrowheads="1"/>
            </xdr:cNvSpPr>
          </xdr:nvSpPr>
          <xdr:spPr bwMode="auto">
            <a:xfrm>
              <a:off x="6503" y="10236"/>
              <a:ext cx="9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if</a:t>
              </a:r>
              <a:endParaRPr lang="en-US"/>
            </a:p>
          </xdr:txBody>
        </xdr:sp>
        <xdr:sp macro="" textlink="">
          <xdr:nvSpPr>
            <xdr:cNvPr id="693194" name="Rectangle 970">
              <a:extLst>
                <a:ext uri="{FF2B5EF4-FFF2-40B4-BE49-F238E27FC236}">
                  <a16:creationId xmlns:a16="http://schemas.microsoft.com/office/drawing/2014/main" id="{00000000-0008-0000-1A00-0000CA930A00}"/>
                </a:ext>
              </a:extLst>
            </xdr:cNvPr>
            <xdr:cNvSpPr>
              <a:spLocks noChangeArrowheads="1"/>
            </xdr:cNvSpPr>
          </xdr:nvSpPr>
          <xdr:spPr bwMode="auto">
            <a:xfrm>
              <a:off x="6658" y="10236"/>
              <a:ext cx="37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they</a:t>
              </a:r>
              <a:endParaRPr lang="en-US"/>
            </a:p>
          </xdr:txBody>
        </xdr:sp>
        <xdr:sp macro="" textlink="">
          <xdr:nvSpPr>
            <xdr:cNvPr id="693193" name="Rectangle 969">
              <a:extLst>
                <a:ext uri="{FF2B5EF4-FFF2-40B4-BE49-F238E27FC236}">
                  <a16:creationId xmlns:a16="http://schemas.microsoft.com/office/drawing/2014/main" id="{00000000-0008-0000-1A00-0000C9930A00}"/>
                </a:ext>
              </a:extLst>
            </xdr:cNvPr>
            <xdr:cNvSpPr>
              <a:spLocks noChangeArrowheads="1"/>
            </xdr:cNvSpPr>
          </xdr:nvSpPr>
          <xdr:spPr bwMode="auto">
            <a:xfrm>
              <a:off x="7059"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2" name="Rectangle 968">
              <a:extLst>
                <a:ext uri="{FF2B5EF4-FFF2-40B4-BE49-F238E27FC236}">
                  <a16:creationId xmlns:a16="http://schemas.microsoft.com/office/drawing/2014/main" id="{00000000-0008-0000-1A00-0000C8930A00}"/>
                </a:ext>
              </a:extLst>
            </xdr:cNvPr>
            <xdr:cNvSpPr>
              <a:spLocks noChangeArrowheads="1"/>
            </xdr:cNvSpPr>
          </xdr:nvSpPr>
          <xdr:spPr bwMode="auto">
            <a:xfrm>
              <a:off x="7395" y="10236"/>
              <a:ext cx="68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working</a:t>
              </a:r>
              <a:endParaRPr lang="en-US"/>
            </a:p>
          </xdr:txBody>
        </xdr:sp>
        <xdr:sp macro="" textlink="">
          <xdr:nvSpPr>
            <xdr:cNvPr id="693191" name="Rectangle 967">
              <a:extLst>
                <a:ext uri="{FF2B5EF4-FFF2-40B4-BE49-F238E27FC236}">
                  <a16:creationId xmlns:a16="http://schemas.microsoft.com/office/drawing/2014/main" id="{00000000-0008-0000-1A00-0000C7930A00}"/>
                </a:ext>
              </a:extLst>
            </xdr:cNvPr>
            <xdr:cNvSpPr>
              <a:spLocks noChangeArrowheads="1"/>
            </xdr:cNvSpPr>
          </xdr:nvSpPr>
          <xdr:spPr bwMode="auto">
            <a:xfrm>
              <a:off x="8093"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0" name="Rectangle 966">
              <a:extLst>
                <a:ext uri="{FF2B5EF4-FFF2-40B4-BE49-F238E27FC236}">
                  <a16:creationId xmlns:a16="http://schemas.microsoft.com/office/drawing/2014/main" id="{00000000-0008-0000-1A00-0000C6930A00}"/>
                </a:ext>
              </a:extLst>
            </xdr:cNvPr>
            <xdr:cNvSpPr>
              <a:spLocks noChangeArrowheads="1"/>
            </xdr:cNvSpPr>
          </xdr:nvSpPr>
          <xdr:spPr bwMode="auto">
            <a:xfrm>
              <a:off x="8429" y="10236"/>
              <a:ext cx="73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189" name="Rectangle 965">
              <a:extLst>
                <a:ext uri="{FF2B5EF4-FFF2-40B4-BE49-F238E27FC236}">
                  <a16:creationId xmlns:a16="http://schemas.microsoft.com/office/drawing/2014/main" id="{00000000-0008-0000-1A00-0000C5930A00}"/>
                </a:ext>
              </a:extLst>
            </xdr:cNvPr>
            <xdr:cNvSpPr>
              <a:spLocks noChangeArrowheads="1"/>
            </xdr:cNvSpPr>
          </xdr:nvSpPr>
          <xdr:spPr bwMode="auto">
            <a:xfrm>
              <a:off x="9179" y="10236"/>
              <a:ext cx="154"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188" name="Rectangle 964">
              <a:extLst>
                <a:ext uri="{FF2B5EF4-FFF2-40B4-BE49-F238E27FC236}">
                  <a16:creationId xmlns:a16="http://schemas.microsoft.com/office/drawing/2014/main" id="{00000000-0008-0000-1A00-0000C4930A00}"/>
                </a:ext>
              </a:extLst>
            </xdr:cNvPr>
            <xdr:cNvSpPr>
              <a:spLocks noChangeArrowheads="1"/>
            </xdr:cNvSpPr>
          </xdr:nvSpPr>
          <xdr:spPr bwMode="auto">
            <a:xfrm>
              <a:off x="3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7" name="Rectangle 963">
              <a:extLst>
                <a:ext uri="{FF2B5EF4-FFF2-40B4-BE49-F238E27FC236}">
                  <a16:creationId xmlns:a16="http://schemas.microsoft.com/office/drawing/2014/main" id="{00000000-0008-0000-1A00-0000C3930A00}"/>
                </a:ext>
              </a:extLst>
            </xdr:cNvPr>
            <xdr:cNvSpPr>
              <a:spLocks noChangeArrowheads="1"/>
            </xdr:cNvSpPr>
          </xdr:nvSpPr>
          <xdr:spPr bwMode="auto">
            <a:xfrm>
              <a:off x="362" y="10481"/>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86" name="Rectangle 962">
              <a:extLst>
                <a:ext uri="{FF2B5EF4-FFF2-40B4-BE49-F238E27FC236}">
                  <a16:creationId xmlns:a16="http://schemas.microsoft.com/office/drawing/2014/main" id="{00000000-0008-0000-1A00-0000C2930A00}"/>
                </a:ext>
              </a:extLst>
            </xdr:cNvPr>
            <xdr:cNvSpPr>
              <a:spLocks noChangeArrowheads="1"/>
            </xdr:cNvSpPr>
          </xdr:nvSpPr>
          <xdr:spPr bwMode="auto">
            <a:xfrm>
              <a:off x="827" y="10481"/>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185" name="Rectangle 961">
              <a:extLst>
                <a:ext uri="{FF2B5EF4-FFF2-40B4-BE49-F238E27FC236}">
                  <a16:creationId xmlns:a16="http://schemas.microsoft.com/office/drawing/2014/main" id="{00000000-0008-0000-1A00-0000C1930A00}"/>
                </a:ext>
              </a:extLst>
            </xdr:cNvPr>
            <xdr:cNvSpPr>
              <a:spLocks noChangeArrowheads="1"/>
            </xdr:cNvSpPr>
          </xdr:nvSpPr>
          <xdr:spPr bwMode="auto">
            <a:xfrm>
              <a:off x="1422" y="10481"/>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84" name="Rectangle 960">
              <a:extLst>
                <a:ext uri="{FF2B5EF4-FFF2-40B4-BE49-F238E27FC236}">
                  <a16:creationId xmlns:a16="http://schemas.microsoft.com/office/drawing/2014/main" id="{00000000-0008-0000-1A00-0000C0930A00}"/>
                </a:ext>
              </a:extLst>
            </xdr:cNvPr>
            <xdr:cNvSpPr>
              <a:spLocks noChangeArrowheads="1"/>
            </xdr:cNvSpPr>
          </xdr:nvSpPr>
          <xdr:spPr bwMode="auto">
            <a:xfrm>
              <a:off x="1900" y="10481"/>
              <a:ext cx="67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Despite</a:t>
              </a:r>
              <a:endParaRPr lang="en-US"/>
            </a:p>
          </xdr:txBody>
        </xdr:sp>
        <xdr:sp macro="" textlink="">
          <xdr:nvSpPr>
            <xdr:cNvPr id="693183" name="Rectangle 959">
              <a:extLst>
                <a:ext uri="{FF2B5EF4-FFF2-40B4-BE49-F238E27FC236}">
                  <a16:creationId xmlns:a16="http://schemas.microsoft.com/office/drawing/2014/main" id="{00000000-0008-0000-1A00-0000BF930A00}"/>
                </a:ext>
              </a:extLst>
            </xdr:cNvPr>
            <xdr:cNvSpPr>
              <a:spLocks noChangeArrowheads="1"/>
            </xdr:cNvSpPr>
          </xdr:nvSpPr>
          <xdr:spPr bwMode="auto">
            <a:xfrm>
              <a:off x="2611"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2" name="Rectangle 958">
              <a:extLst>
                <a:ext uri="{FF2B5EF4-FFF2-40B4-BE49-F238E27FC236}">
                  <a16:creationId xmlns:a16="http://schemas.microsoft.com/office/drawing/2014/main" id="{00000000-0008-0000-1A00-0000BE930A00}"/>
                </a:ext>
              </a:extLst>
            </xdr:cNvPr>
            <xdr:cNvSpPr>
              <a:spLocks noChangeArrowheads="1"/>
            </xdr:cNvSpPr>
          </xdr:nvSpPr>
          <xdr:spPr bwMode="auto">
            <a:xfrm>
              <a:off x="2935" y="10481"/>
              <a:ext cx="97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differences</a:t>
              </a:r>
              <a:endParaRPr lang="en-US"/>
            </a:p>
          </xdr:txBody>
        </xdr:sp>
        <xdr:sp macro="" textlink="">
          <xdr:nvSpPr>
            <xdr:cNvPr id="693181" name="Rectangle 957">
              <a:extLst>
                <a:ext uri="{FF2B5EF4-FFF2-40B4-BE49-F238E27FC236}">
                  <a16:creationId xmlns:a16="http://schemas.microsoft.com/office/drawing/2014/main" id="{00000000-0008-0000-1A00-0000BD930A00}"/>
                </a:ext>
              </a:extLst>
            </xdr:cNvPr>
            <xdr:cNvSpPr>
              <a:spLocks noChangeArrowheads="1"/>
            </xdr:cNvSpPr>
          </xdr:nvSpPr>
          <xdr:spPr bwMode="auto">
            <a:xfrm>
              <a:off x="3930" y="10481"/>
              <a:ext cx="7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between</a:t>
              </a:r>
              <a:endParaRPr lang="en-US"/>
            </a:p>
          </xdr:txBody>
        </xdr:sp>
        <xdr:sp macro="" textlink="">
          <xdr:nvSpPr>
            <xdr:cNvPr id="693180" name="Rectangle 956">
              <a:extLst>
                <a:ext uri="{FF2B5EF4-FFF2-40B4-BE49-F238E27FC236}">
                  <a16:creationId xmlns:a16="http://schemas.microsoft.com/office/drawing/2014/main" id="{00000000-0008-0000-1A00-0000BC930A00}"/>
                </a:ext>
              </a:extLst>
            </xdr:cNvPr>
            <xdr:cNvSpPr>
              <a:spLocks noChangeArrowheads="1"/>
            </xdr:cNvSpPr>
          </xdr:nvSpPr>
          <xdr:spPr bwMode="auto">
            <a:xfrm>
              <a:off x="4706"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9" name="Rectangle 955">
              <a:extLst>
                <a:ext uri="{FF2B5EF4-FFF2-40B4-BE49-F238E27FC236}">
                  <a16:creationId xmlns:a16="http://schemas.microsoft.com/office/drawing/2014/main" id="{00000000-0008-0000-1A00-0000BB930A00}"/>
                </a:ext>
              </a:extLst>
            </xdr:cNvPr>
            <xdr:cNvSpPr>
              <a:spLocks noChangeArrowheads="1"/>
            </xdr:cNvSpPr>
          </xdr:nvSpPr>
          <xdr:spPr bwMode="auto">
            <a:xfrm>
              <a:off x="5029" y="10481"/>
              <a:ext cx="122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a:t>
              </a:r>
              <a:endParaRPr lang="en-US"/>
            </a:p>
          </xdr:txBody>
        </xdr:sp>
        <xdr:sp macro="" textlink="">
          <xdr:nvSpPr>
            <xdr:cNvPr id="693178" name="Rectangle 954">
              <a:extLst>
                <a:ext uri="{FF2B5EF4-FFF2-40B4-BE49-F238E27FC236}">
                  <a16:creationId xmlns:a16="http://schemas.microsoft.com/office/drawing/2014/main" id="{00000000-0008-0000-1A00-0000BA930A00}"/>
                </a:ext>
              </a:extLst>
            </xdr:cNvPr>
            <xdr:cNvSpPr>
              <a:spLocks noChangeArrowheads="1"/>
            </xdr:cNvSpPr>
          </xdr:nvSpPr>
          <xdr:spPr bwMode="auto">
            <a:xfrm>
              <a:off x="6257" y="10481"/>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77" name="Rectangle 953">
              <a:extLst>
                <a:ext uri="{FF2B5EF4-FFF2-40B4-BE49-F238E27FC236}">
                  <a16:creationId xmlns:a16="http://schemas.microsoft.com/office/drawing/2014/main" id="{00000000-0008-0000-1A00-0000B9930A00}"/>
                </a:ext>
              </a:extLst>
            </xdr:cNvPr>
            <xdr:cNvSpPr>
              <a:spLocks noChangeArrowheads="1"/>
            </xdr:cNvSpPr>
          </xdr:nvSpPr>
          <xdr:spPr bwMode="auto">
            <a:xfrm>
              <a:off x="6684" y="10481"/>
              <a:ext cx="33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176" name="Rectangle 952">
              <a:extLst>
                <a:ext uri="{FF2B5EF4-FFF2-40B4-BE49-F238E27FC236}">
                  <a16:creationId xmlns:a16="http://schemas.microsoft.com/office/drawing/2014/main" id="{00000000-0008-0000-1A00-0000B8930A00}"/>
                </a:ext>
              </a:extLst>
            </xdr:cNvPr>
            <xdr:cNvSpPr>
              <a:spLocks noChangeArrowheads="1"/>
            </xdr:cNvSpPr>
          </xdr:nvSpPr>
          <xdr:spPr bwMode="auto">
            <a:xfrm>
              <a:off x="705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5" name="Rectangle 951">
              <a:extLst>
                <a:ext uri="{FF2B5EF4-FFF2-40B4-BE49-F238E27FC236}">
                  <a16:creationId xmlns:a16="http://schemas.microsoft.com/office/drawing/2014/main" id="{00000000-0008-0000-1A00-0000B7930A00}"/>
                </a:ext>
              </a:extLst>
            </xdr:cNvPr>
            <xdr:cNvSpPr>
              <a:spLocks noChangeArrowheads="1"/>
            </xdr:cNvSpPr>
          </xdr:nvSpPr>
          <xdr:spPr bwMode="auto">
            <a:xfrm>
              <a:off x="7382" y="10481"/>
              <a:ext cx="84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174" name="Rectangle 950">
              <a:extLst>
                <a:ext uri="{FF2B5EF4-FFF2-40B4-BE49-F238E27FC236}">
                  <a16:creationId xmlns:a16="http://schemas.microsoft.com/office/drawing/2014/main" id="{00000000-0008-0000-1A00-0000B6930A00}"/>
                </a:ext>
              </a:extLst>
            </xdr:cNvPr>
            <xdr:cNvSpPr>
              <a:spLocks noChangeArrowheads="1"/>
            </xdr:cNvSpPr>
          </xdr:nvSpPr>
          <xdr:spPr bwMode="auto">
            <a:xfrm>
              <a:off x="8274" y="10481"/>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173" name="Rectangle 949">
              <a:extLst>
                <a:ext uri="{FF2B5EF4-FFF2-40B4-BE49-F238E27FC236}">
                  <a16:creationId xmlns:a16="http://schemas.microsoft.com/office/drawing/2014/main" id="{00000000-0008-0000-1A00-0000B5930A00}"/>
                </a:ext>
              </a:extLst>
            </xdr:cNvPr>
            <xdr:cNvSpPr>
              <a:spLocks noChangeArrowheads="1"/>
            </xdr:cNvSpPr>
          </xdr:nvSpPr>
          <xdr:spPr bwMode="auto">
            <a:xfrm>
              <a:off x="8933" y="10481"/>
              <a:ext cx="39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172" name="Rectangle 948">
              <a:extLst>
                <a:ext uri="{FF2B5EF4-FFF2-40B4-BE49-F238E27FC236}">
                  <a16:creationId xmlns:a16="http://schemas.microsoft.com/office/drawing/2014/main" id="{00000000-0008-0000-1A00-0000B4930A00}"/>
                </a:ext>
              </a:extLst>
            </xdr:cNvPr>
            <xdr:cNvSpPr>
              <a:spLocks noChangeArrowheads="1"/>
            </xdr:cNvSpPr>
          </xdr:nvSpPr>
          <xdr:spPr bwMode="auto">
            <a:xfrm>
              <a:off x="39"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1" name="Rectangle 947">
              <a:extLst>
                <a:ext uri="{FF2B5EF4-FFF2-40B4-BE49-F238E27FC236}">
                  <a16:creationId xmlns:a16="http://schemas.microsoft.com/office/drawing/2014/main" id="{00000000-0008-0000-1A00-0000B3930A00}"/>
                </a:ext>
              </a:extLst>
            </xdr:cNvPr>
            <xdr:cNvSpPr>
              <a:spLocks noChangeArrowheads="1"/>
            </xdr:cNvSpPr>
          </xdr:nvSpPr>
          <xdr:spPr bwMode="auto">
            <a:xfrm>
              <a:off x="362"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70" name="Rectangle 946">
              <a:extLst>
                <a:ext uri="{FF2B5EF4-FFF2-40B4-BE49-F238E27FC236}">
                  <a16:creationId xmlns:a16="http://schemas.microsoft.com/office/drawing/2014/main" id="{00000000-0008-0000-1A00-0000B2930A00}"/>
                </a:ext>
              </a:extLst>
            </xdr:cNvPr>
            <xdr:cNvSpPr>
              <a:spLocks noChangeArrowheads="1"/>
            </xdr:cNvSpPr>
          </xdr:nvSpPr>
          <xdr:spPr bwMode="auto">
            <a:xfrm>
              <a:off x="944" y="10727"/>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169" name="Rectangle 945">
              <a:extLst>
                <a:ext uri="{FF2B5EF4-FFF2-40B4-BE49-F238E27FC236}">
                  <a16:creationId xmlns:a16="http://schemas.microsoft.com/office/drawing/2014/main" id="{00000000-0008-0000-1A00-0000B1930A00}"/>
                </a:ext>
              </a:extLst>
            </xdr:cNvPr>
            <xdr:cNvSpPr>
              <a:spLocks noChangeArrowheads="1"/>
            </xdr:cNvSpPr>
          </xdr:nvSpPr>
          <xdr:spPr bwMode="auto">
            <a:xfrm>
              <a:off x="1435"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168" name="Rectangle 944">
              <a:extLst>
                <a:ext uri="{FF2B5EF4-FFF2-40B4-BE49-F238E27FC236}">
                  <a16:creationId xmlns:a16="http://schemas.microsoft.com/office/drawing/2014/main" id="{00000000-0008-0000-1A00-0000B0930A00}"/>
                </a:ext>
              </a:extLst>
            </xdr:cNvPr>
            <xdr:cNvSpPr>
              <a:spLocks noChangeArrowheads="1"/>
            </xdr:cNvSpPr>
          </xdr:nvSpPr>
          <xdr:spPr bwMode="auto">
            <a:xfrm>
              <a:off x="2094"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67" name="Rectangle 943">
              <a:extLst>
                <a:ext uri="{FF2B5EF4-FFF2-40B4-BE49-F238E27FC236}">
                  <a16:creationId xmlns:a16="http://schemas.microsoft.com/office/drawing/2014/main" id="{00000000-0008-0000-1A00-0000AF930A00}"/>
                </a:ext>
              </a:extLst>
            </xdr:cNvPr>
            <xdr:cNvSpPr>
              <a:spLocks noChangeArrowheads="1"/>
            </xdr:cNvSpPr>
          </xdr:nvSpPr>
          <xdr:spPr bwMode="auto">
            <a:xfrm>
              <a:off x="2418" y="10727"/>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66" name="Rectangle 942">
              <a:extLst>
                <a:ext uri="{FF2B5EF4-FFF2-40B4-BE49-F238E27FC236}">
                  <a16:creationId xmlns:a16="http://schemas.microsoft.com/office/drawing/2014/main" id="{00000000-0008-0000-1A00-0000AE930A00}"/>
                </a:ext>
              </a:extLst>
            </xdr:cNvPr>
            <xdr:cNvSpPr>
              <a:spLocks noChangeArrowheads="1"/>
            </xdr:cNvSpPr>
          </xdr:nvSpPr>
          <xdr:spPr bwMode="auto">
            <a:xfrm>
              <a:off x="2870"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permits</a:t>
              </a:r>
              <a:endParaRPr lang="en-US"/>
            </a:p>
          </xdr:txBody>
        </xdr:sp>
        <xdr:sp macro="" textlink="">
          <xdr:nvSpPr>
            <xdr:cNvPr id="693165" name="Rectangle 941">
              <a:extLst>
                <a:ext uri="{FF2B5EF4-FFF2-40B4-BE49-F238E27FC236}">
                  <a16:creationId xmlns:a16="http://schemas.microsoft.com/office/drawing/2014/main" id="{00000000-0008-0000-1A00-0000AD930A00}"/>
                </a:ext>
              </a:extLst>
            </xdr:cNvPr>
            <xdr:cNvSpPr>
              <a:spLocks noChangeArrowheads="1"/>
            </xdr:cNvSpPr>
          </xdr:nvSpPr>
          <xdr:spPr bwMode="auto">
            <a:xfrm>
              <a:off x="3568" y="10727"/>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64" name="Rectangle 940">
              <a:extLst>
                <a:ext uri="{FF2B5EF4-FFF2-40B4-BE49-F238E27FC236}">
                  <a16:creationId xmlns:a16="http://schemas.microsoft.com/office/drawing/2014/main" id="{00000000-0008-0000-1A00-0000AC930A00}"/>
                </a:ext>
              </a:extLst>
            </xdr:cNvPr>
            <xdr:cNvSpPr>
              <a:spLocks noChangeArrowheads="1"/>
            </xdr:cNvSpPr>
          </xdr:nvSpPr>
          <xdr:spPr bwMode="auto">
            <a:xfrm>
              <a:off x="3982"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provide</a:t>
              </a:r>
              <a:endParaRPr lang="en-US"/>
            </a:p>
          </xdr:txBody>
        </xdr:sp>
        <xdr:sp macro="" textlink="">
          <xdr:nvSpPr>
            <xdr:cNvPr id="693163" name="Rectangle 939">
              <a:extLst>
                <a:ext uri="{FF2B5EF4-FFF2-40B4-BE49-F238E27FC236}">
                  <a16:creationId xmlns:a16="http://schemas.microsoft.com/office/drawing/2014/main" id="{00000000-0008-0000-1A00-0000AB930A00}"/>
                </a:ext>
              </a:extLst>
            </xdr:cNvPr>
            <xdr:cNvSpPr>
              <a:spLocks noChangeArrowheads="1"/>
            </xdr:cNvSpPr>
          </xdr:nvSpPr>
          <xdr:spPr bwMode="auto">
            <a:xfrm>
              <a:off x="4706" y="10727"/>
              <a:ext cx="52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useful</a:t>
              </a:r>
              <a:endParaRPr lang="en-US"/>
            </a:p>
          </xdr:txBody>
        </xdr:sp>
        <xdr:sp macro="" textlink="">
          <xdr:nvSpPr>
            <xdr:cNvPr id="693162" name="Rectangle 938">
              <a:extLst>
                <a:ext uri="{FF2B5EF4-FFF2-40B4-BE49-F238E27FC236}">
                  <a16:creationId xmlns:a16="http://schemas.microsoft.com/office/drawing/2014/main" id="{00000000-0008-0000-1A00-0000AA930A00}"/>
                </a:ext>
              </a:extLst>
            </xdr:cNvPr>
            <xdr:cNvSpPr>
              <a:spLocks noChangeArrowheads="1"/>
            </xdr:cNvSpPr>
          </xdr:nvSpPr>
          <xdr:spPr bwMode="auto">
            <a:xfrm>
              <a:off x="5262" y="10727"/>
              <a:ext cx="98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161" name="Rectangle 937">
              <a:extLst>
                <a:ext uri="{FF2B5EF4-FFF2-40B4-BE49-F238E27FC236}">
                  <a16:creationId xmlns:a16="http://schemas.microsoft.com/office/drawing/2014/main" id="{00000000-0008-0000-1A00-0000A9930A00}"/>
                </a:ext>
              </a:extLst>
            </xdr:cNvPr>
            <xdr:cNvSpPr>
              <a:spLocks noChangeArrowheads="1"/>
            </xdr:cNvSpPr>
          </xdr:nvSpPr>
          <xdr:spPr bwMode="auto">
            <a:xfrm>
              <a:off x="6257" y="10727"/>
              <a:ext cx="22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160" name="Rectangle 936">
              <a:extLst>
                <a:ext uri="{FF2B5EF4-FFF2-40B4-BE49-F238E27FC236}">
                  <a16:creationId xmlns:a16="http://schemas.microsoft.com/office/drawing/2014/main" id="{00000000-0008-0000-1A00-0000A8930A00}"/>
                </a:ext>
              </a:extLst>
            </xdr:cNvPr>
            <xdr:cNvSpPr>
              <a:spLocks noChangeArrowheads="1"/>
            </xdr:cNvSpPr>
          </xdr:nvSpPr>
          <xdr:spPr bwMode="auto">
            <a:xfrm>
              <a:off x="6516" y="10727"/>
              <a:ext cx="60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foreign</a:t>
              </a:r>
              <a:endParaRPr lang="en-US"/>
            </a:p>
          </xdr:txBody>
        </xdr:sp>
        <xdr:sp macro="" textlink="">
          <xdr:nvSpPr>
            <xdr:cNvPr id="693159" name="Rectangle 935">
              <a:extLst>
                <a:ext uri="{FF2B5EF4-FFF2-40B4-BE49-F238E27FC236}">
                  <a16:creationId xmlns:a16="http://schemas.microsoft.com/office/drawing/2014/main" id="{00000000-0008-0000-1A00-0000A7930A00}"/>
                </a:ext>
              </a:extLst>
            </xdr:cNvPr>
            <xdr:cNvSpPr>
              <a:spLocks noChangeArrowheads="1"/>
            </xdr:cNvSpPr>
          </xdr:nvSpPr>
          <xdr:spPr bwMode="auto">
            <a:xfrm>
              <a:off x="7149"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58" name="Rectangle 934">
              <a:extLst>
                <a:ext uri="{FF2B5EF4-FFF2-40B4-BE49-F238E27FC236}">
                  <a16:creationId xmlns:a16="http://schemas.microsoft.com/office/drawing/2014/main" id="{00000000-0008-0000-1A00-0000A6930A00}"/>
                </a:ext>
              </a:extLst>
            </xdr:cNvPr>
            <xdr:cNvSpPr>
              <a:spLocks noChangeArrowheads="1"/>
            </xdr:cNvSpPr>
          </xdr:nvSpPr>
          <xdr:spPr bwMode="auto">
            <a:xfrm>
              <a:off x="7718" y="10727"/>
              <a:ext cx="76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activities</a:t>
              </a:r>
              <a:endParaRPr lang="en-US"/>
            </a:p>
          </xdr:txBody>
        </xdr:sp>
        <xdr:sp macro="" textlink="">
          <xdr:nvSpPr>
            <xdr:cNvPr id="693157" name="Rectangle 933">
              <a:extLst>
                <a:ext uri="{FF2B5EF4-FFF2-40B4-BE49-F238E27FC236}">
                  <a16:creationId xmlns:a16="http://schemas.microsoft.com/office/drawing/2014/main" id="{00000000-0008-0000-1A00-0000A5930A00}"/>
                </a:ext>
              </a:extLst>
            </xdr:cNvPr>
            <xdr:cNvSpPr>
              <a:spLocks noChangeArrowheads="1"/>
            </xdr:cNvSpPr>
          </xdr:nvSpPr>
          <xdr:spPr bwMode="auto">
            <a:xfrm>
              <a:off x="8507"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outside</a:t>
              </a:r>
              <a:endParaRPr lang="en-US"/>
            </a:p>
          </xdr:txBody>
        </xdr:sp>
        <xdr:sp macro="" textlink="">
          <xdr:nvSpPr>
            <xdr:cNvPr id="693156" name="Rectangle 932">
              <a:extLst>
                <a:ext uri="{FF2B5EF4-FFF2-40B4-BE49-F238E27FC236}">
                  <a16:creationId xmlns:a16="http://schemas.microsoft.com/office/drawing/2014/main" id="{00000000-0008-0000-1A00-0000A4930A00}"/>
                </a:ext>
              </a:extLst>
            </xdr:cNvPr>
            <xdr:cNvSpPr>
              <a:spLocks noChangeArrowheads="1"/>
            </xdr:cNvSpPr>
          </xdr:nvSpPr>
          <xdr:spPr bwMode="auto">
            <a:xfrm>
              <a:off x="9166" y="10727"/>
              <a:ext cx="16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155" name="Rectangle 931">
              <a:extLst>
                <a:ext uri="{FF2B5EF4-FFF2-40B4-BE49-F238E27FC236}">
                  <a16:creationId xmlns:a16="http://schemas.microsoft.com/office/drawing/2014/main" id="{00000000-0008-0000-1A00-0000A3930A00}"/>
                </a:ext>
              </a:extLst>
            </xdr:cNvPr>
            <xdr:cNvSpPr>
              <a:spLocks noChangeArrowheads="1"/>
            </xdr:cNvSpPr>
          </xdr:nvSpPr>
          <xdr:spPr bwMode="auto">
            <a:xfrm>
              <a:off x="39" y="10973"/>
              <a:ext cx="140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 periods.</a:t>
              </a:r>
              <a:endParaRPr lang="en-US"/>
            </a:p>
          </xdr:txBody>
        </xdr:sp>
        <xdr:sp macro="" textlink="">
          <xdr:nvSpPr>
            <xdr:cNvPr id="693154" name="Line 930">
              <a:extLst>
                <a:ext uri="{FF2B5EF4-FFF2-40B4-BE49-F238E27FC236}">
                  <a16:creationId xmlns:a16="http://schemas.microsoft.com/office/drawing/2014/main" id="{00000000-0008-0000-1A00-0000A2930A00}"/>
                </a:ext>
              </a:extLst>
            </xdr:cNvPr>
            <xdr:cNvSpPr>
              <a:spLocks noChangeShapeType="1"/>
            </xdr:cNvSpPr>
          </xdr:nvSpPr>
          <xdr:spPr bwMode="auto">
            <a:xfrm>
              <a:off x="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3" name="Rectangle 929">
              <a:extLst>
                <a:ext uri="{FF2B5EF4-FFF2-40B4-BE49-F238E27FC236}">
                  <a16:creationId xmlns:a16="http://schemas.microsoft.com/office/drawing/2014/main" id="{00000000-0008-0000-1A00-0000A1930A00}"/>
                </a:ext>
              </a:extLst>
            </xdr:cNvPr>
            <xdr:cNvSpPr>
              <a:spLocks noChangeArrowheads="1"/>
            </xdr:cNvSpPr>
          </xdr:nvSpPr>
          <xdr:spPr bwMode="auto">
            <a:xfrm>
              <a:off x="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2" name="Line 928">
              <a:extLst>
                <a:ext uri="{FF2B5EF4-FFF2-40B4-BE49-F238E27FC236}">
                  <a16:creationId xmlns:a16="http://schemas.microsoft.com/office/drawing/2014/main" id="{00000000-0008-0000-1A00-0000A0930A00}"/>
                </a:ext>
              </a:extLst>
            </xdr:cNvPr>
            <xdr:cNvSpPr>
              <a:spLocks noChangeShapeType="1"/>
            </xdr:cNvSpPr>
          </xdr:nvSpPr>
          <xdr:spPr bwMode="auto">
            <a:xfrm>
              <a:off x="1577"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1" name="Rectangle 927">
              <a:extLst>
                <a:ext uri="{FF2B5EF4-FFF2-40B4-BE49-F238E27FC236}">
                  <a16:creationId xmlns:a16="http://schemas.microsoft.com/office/drawing/2014/main" id="{00000000-0008-0000-1A00-00009F930A00}"/>
                </a:ext>
              </a:extLst>
            </xdr:cNvPr>
            <xdr:cNvSpPr>
              <a:spLocks noChangeArrowheads="1"/>
            </xdr:cNvSpPr>
          </xdr:nvSpPr>
          <xdr:spPr bwMode="auto">
            <a:xfrm>
              <a:off x="1577"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0" name="Line 926">
              <a:extLst>
                <a:ext uri="{FF2B5EF4-FFF2-40B4-BE49-F238E27FC236}">
                  <a16:creationId xmlns:a16="http://schemas.microsoft.com/office/drawing/2014/main" id="{00000000-0008-0000-1A00-00009E930A00}"/>
                </a:ext>
              </a:extLst>
            </xdr:cNvPr>
            <xdr:cNvSpPr>
              <a:spLocks noChangeShapeType="1"/>
            </xdr:cNvSpPr>
          </xdr:nvSpPr>
          <xdr:spPr bwMode="auto">
            <a:xfrm>
              <a:off x="2275"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9" name="Rectangle 925">
              <a:extLst>
                <a:ext uri="{FF2B5EF4-FFF2-40B4-BE49-F238E27FC236}">
                  <a16:creationId xmlns:a16="http://schemas.microsoft.com/office/drawing/2014/main" id="{00000000-0008-0000-1A00-00009D930A00}"/>
                </a:ext>
              </a:extLst>
            </xdr:cNvPr>
            <xdr:cNvSpPr>
              <a:spLocks noChangeArrowheads="1"/>
            </xdr:cNvSpPr>
          </xdr:nvSpPr>
          <xdr:spPr bwMode="auto">
            <a:xfrm>
              <a:off x="2275"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8" name="Line 924">
              <a:extLst>
                <a:ext uri="{FF2B5EF4-FFF2-40B4-BE49-F238E27FC236}">
                  <a16:creationId xmlns:a16="http://schemas.microsoft.com/office/drawing/2014/main" id="{00000000-0008-0000-1A00-00009C930A00}"/>
                </a:ext>
              </a:extLst>
            </xdr:cNvPr>
            <xdr:cNvSpPr>
              <a:spLocks noChangeShapeType="1"/>
            </xdr:cNvSpPr>
          </xdr:nvSpPr>
          <xdr:spPr bwMode="auto">
            <a:xfrm>
              <a:off x="29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7" name="Rectangle 923">
              <a:extLst>
                <a:ext uri="{FF2B5EF4-FFF2-40B4-BE49-F238E27FC236}">
                  <a16:creationId xmlns:a16="http://schemas.microsoft.com/office/drawing/2014/main" id="{00000000-0008-0000-1A00-00009B930A00}"/>
                </a:ext>
              </a:extLst>
            </xdr:cNvPr>
            <xdr:cNvSpPr>
              <a:spLocks noChangeArrowheads="1"/>
            </xdr:cNvSpPr>
          </xdr:nvSpPr>
          <xdr:spPr bwMode="auto">
            <a:xfrm>
              <a:off x="2948" y="0"/>
              <a:ext cx="12"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6" name="Line 922">
              <a:extLst>
                <a:ext uri="{FF2B5EF4-FFF2-40B4-BE49-F238E27FC236}">
                  <a16:creationId xmlns:a16="http://schemas.microsoft.com/office/drawing/2014/main" id="{00000000-0008-0000-1A00-00009A930A00}"/>
                </a:ext>
              </a:extLst>
            </xdr:cNvPr>
            <xdr:cNvSpPr>
              <a:spLocks noChangeShapeType="1"/>
            </xdr:cNvSpPr>
          </xdr:nvSpPr>
          <xdr:spPr bwMode="auto">
            <a:xfrm>
              <a:off x="3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5" name="Rectangle 921">
              <a:extLst>
                <a:ext uri="{FF2B5EF4-FFF2-40B4-BE49-F238E27FC236}">
                  <a16:creationId xmlns:a16="http://schemas.microsoft.com/office/drawing/2014/main" id="{00000000-0008-0000-1A00-000099930A00}"/>
                </a:ext>
              </a:extLst>
            </xdr:cNvPr>
            <xdr:cNvSpPr>
              <a:spLocks noChangeArrowheads="1"/>
            </xdr:cNvSpPr>
          </xdr:nvSpPr>
          <xdr:spPr bwMode="auto">
            <a:xfrm>
              <a:off x="3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4" name="Line 920">
              <a:extLst>
                <a:ext uri="{FF2B5EF4-FFF2-40B4-BE49-F238E27FC236}">
                  <a16:creationId xmlns:a16="http://schemas.microsoft.com/office/drawing/2014/main" id="{00000000-0008-0000-1A00-000098930A00}"/>
                </a:ext>
              </a:extLst>
            </xdr:cNvPr>
            <xdr:cNvSpPr>
              <a:spLocks noChangeShapeType="1"/>
            </xdr:cNvSpPr>
          </xdr:nvSpPr>
          <xdr:spPr bwMode="auto">
            <a:xfrm>
              <a:off x="43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3" name="Rectangle 919">
              <a:extLst>
                <a:ext uri="{FF2B5EF4-FFF2-40B4-BE49-F238E27FC236}">
                  <a16:creationId xmlns:a16="http://schemas.microsoft.com/office/drawing/2014/main" id="{00000000-0008-0000-1A00-000097930A00}"/>
                </a:ext>
              </a:extLst>
            </xdr:cNvPr>
            <xdr:cNvSpPr>
              <a:spLocks noChangeArrowheads="1"/>
            </xdr:cNvSpPr>
          </xdr:nvSpPr>
          <xdr:spPr bwMode="auto">
            <a:xfrm>
              <a:off x="43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2" name="Line 918">
              <a:extLst>
                <a:ext uri="{FF2B5EF4-FFF2-40B4-BE49-F238E27FC236}">
                  <a16:creationId xmlns:a16="http://schemas.microsoft.com/office/drawing/2014/main" id="{00000000-0008-0000-1A00-000096930A00}"/>
                </a:ext>
              </a:extLst>
            </xdr:cNvPr>
            <xdr:cNvSpPr>
              <a:spLocks noChangeShapeType="1"/>
            </xdr:cNvSpPr>
          </xdr:nvSpPr>
          <xdr:spPr bwMode="auto">
            <a:xfrm>
              <a:off x="4990"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1" name="Rectangle 917">
              <a:extLst>
                <a:ext uri="{FF2B5EF4-FFF2-40B4-BE49-F238E27FC236}">
                  <a16:creationId xmlns:a16="http://schemas.microsoft.com/office/drawing/2014/main" id="{00000000-0008-0000-1A00-000095930A00}"/>
                </a:ext>
              </a:extLst>
            </xdr:cNvPr>
            <xdr:cNvSpPr>
              <a:spLocks noChangeArrowheads="1"/>
            </xdr:cNvSpPr>
          </xdr:nvSpPr>
          <xdr:spPr bwMode="auto">
            <a:xfrm>
              <a:off x="4990"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0" name="Line 916">
              <a:extLst>
                <a:ext uri="{FF2B5EF4-FFF2-40B4-BE49-F238E27FC236}">
                  <a16:creationId xmlns:a16="http://schemas.microsoft.com/office/drawing/2014/main" id="{00000000-0008-0000-1A00-000094930A00}"/>
                </a:ext>
              </a:extLst>
            </xdr:cNvPr>
            <xdr:cNvSpPr>
              <a:spLocks noChangeShapeType="1"/>
            </xdr:cNvSpPr>
          </xdr:nvSpPr>
          <xdr:spPr bwMode="auto">
            <a:xfrm>
              <a:off x="5662"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9" name="Rectangle 915">
              <a:extLst>
                <a:ext uri="{FF2B5EF4-FFF2-40B4-BE49-F238E27FC236}">
                  <a16:creationId xmlns:a16="http://schemas.microsoft.com/office/drawing/2014/main" id="{00000000-0008-0000-1A00-000093930A00}"/>
                </a:ext>
              </a:extLst>
            </xdr:cNvPr>
            <xdr:cNvSpPr>
              <a:spLocks noChangeArrowheads="1"/>
            </xdr:cNvSpPr>
          </xdr:nvSpPr>
          <xdr:spPr bwMode="auto">
            <a:xfrm>
              <a:off x="5662"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8" name="Line 914">
              <a:extLst>
                <a:ext uri="{FF2B5EF4-FFF2-40B4-BE49-F238E27FC236}">
                  <a16:creationId xmlns:a16="http://schemas.microsoft.com/office/drawing/2014/main" id="{00000000-0008-0000-1A00-000092930A00}"/>
                </a:ext>
              </a:extLst>
            </xdr:cNvPr>
            <xdr:cNvSpPr>
              <a:spLocks noChangeShapeType="1"/>
            </xdr:cNvSpPr>
          </xdr:nvSpPr>
          <xdr:spPr bwMode="auto">
            <a:xfrm>
              <a:off x="63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7" name="Rectangle 913">
              <a:extLst>
                <a:ext uri="{FF2B5EF4-FFF2-40B4-BE49-F238E27FC236}">
                  <a16:creationId xmlns:a16="http://schemas.microsoft.com/office/drawing/2014/main" id="{00000000-0008-0000-1A00-000091930A00}"/>
                </a:ext>
              </a:extLst>
            </xdr:cNvPr>
            <xdr:cNvSpPr>
              <a:spLocks noChangeArrowheads="1"/>
            </xdr:cNvSpPr>
          </xdr:nvSpPr>
          <xdr:spPr bwMode="auto">
            <a:xfrm>
              <a:off x="634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6" name="Line 912">
              <a:extLst>
                <a:ext uri="{FF2B5EF4-FFF2-40B4-BE49-F238E27FC236}">
                  <a16:creationId xmlns:a16="http://schemas.microsoft.com/office/drawing/2014/main" id="{00000000-0008-0000-1A00-000090930A00}"/>
                </a:ext>
              </a:extLst>
            </xdr:cNvPr>
            <xdr:cNvSpPr>
              <a:spLocks noChangeShapeType="1"/>
            </xdr:cNvSpPr>
          </xdr:nvSpPr>
          <xdr:spPr bwMode="auto">
            <a:xfrm>
              <a:off x="70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5" name="Rectangle 911">
              <a:extLst>
                <a:ext uri="{FF2B5EF4-FFF2-40B4-BE49-F238E27FC236}">
                  <a16:creationId xmlns:a16="http://schemas.microsoft.com/office/drawing/2014/main" id="{00000000-0008-0000-1A00-00008F930A00}"/>
                </a:ext>
              </a:extLst>
            </xdr:cNvPr>
            <xdr:cNvSpPr>
              <a:spLocks noChangeArrowheads="1"/>
            </xdr:cNvSpPr>
          </xdr:nvSpPr>
          <xdr:spPr bwMode="auto">
            <a:xfrm>
              <a:off x="70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4" name="Line 910">
              <a:extLst>
                <a:ext uri="{FF2B5EF4-FFF2-40B4-BE49-F238E27FC236}">
                  <a16:creationId xmlns:a16="http://schemas.microsoft.com/office/drawing/2014/main" id="{00000000-0008-0000-1A00-00008E930A00}"/>
                </a:ext>
              </a:extLst>
            </xdr:cNvPr>
            <xdr:cNvSpPr>
              <a:spLocks noChangeShapeType="1"/>
            </xdr:cNvSpPr>
          </xdr:nvSpPr>
          <xdr:spPr bwMode="auto">
            <a:xfrm>
              <a:off x="77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3" name="Rectangle 909">
              <a:extLst>
                <a:ext uri="{FF2B5EF4-FFF2-40B4-BE49-F238E27FC236}">
                  <a16:creationId xmlns:a16="http://schemas.microsoft.com/office/drawing/2014/main" id="{00000000-0008-0000-1A00-00008D930A00}"/>
                </a:ext>
              </a:extLst>
            </xdr:cNvPr>
            <xdr:cNvSpPr>
              <a:spLocks noChangeArrowheads="1"/>
            </xdr:cNvSpPr>
          </xdr:nvSpPr>
          <xdr:spPr bwMode="auto">
            <a:xfrm>
              <a:off x="77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2" name="Line 908">
              <a:extLst>
                <a:ext uri="{FF2B5EF4-FFF2-40B4-BE49-F238E27FC236}">
                  <a16:creationId xmlns:a16="http://schemas.microsoft.com/office/drawing/2014/main" id="{00000000-0008-0000-1A00-00008C930A00}"/>
                </a:ext>
              </a:extLst>
            </xdr:cNvPr>
            <xdr:cNvSpPr>
              <a:spLocks noChangeShapeType="1"/>
            </xdr:cNvSpPr>
          </xdr:nvSpPr>
          <xdr:spPr bwMode="auto">
            <a:xfrm>
              <a:off x="8571"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1" name="Rectangle 907">
              <a:extLst>
                <a:ext uri="{FF2B5EF4-FFF2-40B4-BE49-F238E27FC236}">
                  <a16:creationId xmlns:a16="http://schemas.microsoft.com/office/drawing/2014/main" id="{00000000-0008-0000-1A00-00008B930A00}"/>
                </a:ext>
              </a:extLst>
            </xdr:cNvPr>
            <xdr:cNvSpPr>
              <a:spLocks noChangeArrowheads="1"/>
            </xdr:cNvSpPr>
          </xdr:nvSpPr>
          <xdr:spPr bwMode="auto">
            <a:xfrm>
              <a:off x="8571"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0" name="Line 906">
              <a:extLst>
                <a:ext uri="{FF2B5EF4-FFF2-40B4-BE49-F238E27FC236}">
                  <a16:creationId xmlns:a16="http://schemas.microsoft.com/office/drawing/2014/main" id="{00000000-0008-0000-1A00-00008A930A00}"/>
                </a:ext>
              </a:extLst>
            </xdr:cNvPr>
            <xdr:cNvSpPr>
              <a:spLocks noChangeShapeType="1"/>
            </xdr:cNvSpPr>
          </xdr:nvSpPr>
          <xdr:spPr bwMode="auto">
            <a:xfrm>
              <a:off x="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9" name="Rectangle 905">
              <a:extLst>
                <a:ext uri="{FF2B5EF4-FFF2-40B4-BE49-F238E27FC236}">
                  <a16:creationId xmlns:a16="http://schemas.microsoft.com/office/drawing/2014/main" id="{00000000-0008-0000-1A00-000089930A00}"/>
                </a:ext>
              </a:extLst>
            </xdr:cNvPr>
            <xdr:cNvSpPr>
              <a:spLocks noChangeArrowheads="1"/>
            </xdr:cNvSpPr>
          </xdr:nvSpPr>
          <xdr:spPr bwMode="auto">
            <a:xfrm>
              <a:off x="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8" name="Line 904">
              <a:extLst>
                <a:ext uri="{FF2B5EF4-FFF2-40B4-BE49-F238E27FC236}">
                  <a16:creationId xmlns:a16="http://schemas.microsoft.com/office/drawing/2014/main" id="{00000000-0008-0000-1A00-000088930A00}"/>
                </a:ext>
              </a:extLst>
            </xdr:cNvPr>
            <xdr:cNvSpPr>
              <a:spLocks noChangeShapeType="1"/>
            </xdr:cNvSpPr>
          </xdr:nvSpPr>
          <xdr:spPr bwMode="auto">
            <a:xfrm>
              <a:off x="1577"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7" name="Rectangle 903">
              <a:extLst>
                <a:ext uri="{FF2B5EF4-FFF2-40B4-BE49-F238E27FC236}">
                  <a16:creationId xmlns:a16="http://schemas.microsoft.com/office/drawing/2014/main" id="{00000000-0008-0000-1A00-000087930A00}"/>
                </a:ext>
              </a:extLst>
            </xdr:cNvPr>
            <xdr:cNvSpPr>
              <a:spLocks noChangeArrowheads="1"/>
            </xdr:cNvSpPr>
          </xdr:nvSpPr>
          <xdr:spPr bwMode="auto">
            <a:xfrm>
              <a:off x="1577"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6" name="Line 902">
              <a:extLst>
                <a:ext uri="{FF2B5EF4-FFF2-40B4-BE49-F238E27FC236}">
                  <a16:creationId xmlns:a16="http://schemas.microsoft.com/office/drawing/2014/main" id="{00000000-0008-0000-1A00-000086930A00}"/>
                </a:ext>
              </a:extLst>
            </xdr:cNvPr>
            <xdr:cNvSpPr>
              <a:spLocks noChangeShapeType="1"/>
            </xdr:cNvSpPr>
          </xdr:nvSpPr>
          <xdr:spPr bwMode="auto">
            <a:xfrm>
              <a:off x="2275"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5" name="Rectangle 901">
              <a:extLst>
                <a:ext uri="{FF2B5EF4-FFF2-40B4-BE49-F238E27FC236}">
                  <a16:creationId xmlns:a16="http://schemas.microsoft.com/office/drawing/2014/main" id="{00000000-0008-0000-1A00-000085930A00}"/>
                </a:ext>
              </a:extLst>
            </xdr:cNvPr>
            <xdr:cNvSpPr>
              <a:spLocks noChangeArrowheads="1"/>
            </xdr:cNvSpPr>
          </xdr:nvSpPr>
          <xdr:spPr bwMode="auto">
            <a:xfrm>
              <a:off x="2275"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4" name="Line 900">
              <a:extLst>
                <a:ext uri="{FF2B5EF4-FFF2-40B4-BE49-F238E27FC236}">
                  <a16:creationId xmlns:a16="http://schemas.microsoft.com/office/drawing/2014/main" id="{00000000-0008-0000-1A00-000084930A00}"/>
                </a:ext>
              </a:extLst>
            </xdr:cNvPr>
            <xdr:cNvSpPr>
              <a:spLocks noChangeShapeType="1"/>
            </xdr:cNvSpPr>
          </xdr:nvSpPr>
          <xdr:spPr bwMode="auto">
            <a:xfrm>
              <a:off x="29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3" name="Rectangle 899">
              <a:extLst>
                <a:ext uri="{FF2B5EF4-FFF2-40B4-BE49-F238E27FC236}">
                  <a16:creationId xmlns:a16="http://schemas.microsoft.com/office/drawing/2014/main" id="{00000000-0008-0000-1A00-000083930A00}"/>
                </a:ext>
              </a:extLst>
            </xdr:cNvPr>
            <xdr:cNvSpPr>
              <a:spLocks noChangeArrowheads="1"/>
            </xdr:cNvSpPr>
          </xdr:nvSpPr>
          <xdr:spPr bwMode="auto">
            <a:xfrm>
              <a:off x="2948" y="310"/>
              <a:ext cx="12"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2" name="Line 898">
              <a:extLst>
                <a:ext uri="{FF2B5EF4-FFF2-40B4-BE49-F238E27FC236}">
                  <a16:creationId xmlns:a16="http://schemas.microsoft.com/office/drawing/2014/main" id="{00000000-0008-0000-1A00-000082930A00}"/>
                </a:ext>
              </a:extLst>
            </xdr:cNvPr>
            <xdr:cNvSpPr>
              <a:spLocks noChangeShapeType="1"/>
            </xdr:cNvSpPr>
          </xdr:nvSpPr>
          <xdr:spPr bwMode="auto">
            <a:xfrm>
              <a:off x="3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1" name="Rectangle 897">
              <a:extLst>
                <a:ext uri="{FF2B5EF4-FFF2-40B4-BE49-F238E27FC236}">
                  <a16:creationId xmlns:a16="http://schemas.microsoft.com/office/drawing/2014/main" id="{00000000-0008-0000-1A00-000081930A00}"/>
                </a:ext>
              </a:extLst>
            </xdr:cNvPr>
            <xdr:cNvSpPr>
              <a:spLocks noChangeArrowheads="1"/>
            </xdr:cNvSpPr>
          </xdr:nvSpPr>
          <xdr:spPr bwMode="auto">
            <a:xfrm>
              <a:off x="3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0" name="Line 896">
              <a:extLst>
                <a:ext uri="{FF2B5EF4-FFF2-40B4-BE49-F238E27FC236}">
                  <a16:creationId xmlns:a16="http://schemas.microsoft.com/office/drawing/2014/main" id="{00000000-0008-0000-1A00-000080930A00}"/>
                </a:ext>
              </a:extLst>
            </xdr:cNvPr>
            <xdr:cNvSpPr>
              <a:spLocks noChangeShapeType="1"/>
            </xdr:cNvSpPr>
          </xdr:nvSpPr>
          <xdr:spPr bwMode="auto">
            <a:xfrm>
              <a:off x="43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9" name="Rectangle 895">
              <a:extLst>
                <a:ext uri="{FF2B5EF4-FFF2-40B4-BE49-F238E27FC236}">
                  <a16:creationId xmlns:a16="http://schemas.microsoft.com/office/drawing/2014/main" id="{00000000-0008-0000-1A00-00007F930A00}"/>
                </a:ext>
              </a:extLst>
            </xdr:cNvPr>
            <xdr:cNvSpPr>
              <a:spLocks noChangeArrowheads="1"/>
            </xdr:cNvSpPr>
          </xdr:nvSpPr>
          <xdr:spPr bwMode="auto">
            <a:xfrm>
              <a:off x="43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8" name="Line 894">
              <a:extLst>
                <a:ext uri="{FF2B5EF4-FFF2-40B4-BE49-F238E27FC236}">
                  <a16:creationId xmlns:a16="http://schemas.microsoft.com/office/drawing/2014/main" id="{00000000-0008-0000-1A00-00007E930A00}"/>
                </a:ext>
              </a:extLst>
            </xdr:cNvPr>
            <xdr:cNvSpPr>
              <a:spLocks noChangeShapeType="1"/>
            </xdr:cNvSpPr>
          </xdr:nvSpPr>
          <xdr:spPr bwMode="auto">
            <a:xfrm>
              <a:off x="4990"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7" name="Rectangle 893">
              <a:extLst>
                <a:ext uri="{FF2B5EF4-FFF2-40B4-BE49-F238E27FC236}">
                  <a16:creationId xmlns:a16="http://schemas.microsoft.com/office/drawing/2014/main" id="{00000000-0008-0000-1A00-00007D930A00}"/>
                </a:ext>
              </a:extLst>
            </xdr:cNvPr>
            <xdr:cNvSpPr>
              <a:spLocks noChangeArrowheads="1"/>
            </xdr:cNvSpPr>
          </xdr:nvSpPr>
          <xdr:spPr bwMode="auto">
            <a:xfrm>
              <a:off x="4990"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6" name="Line 892">
              <a:extLst>
                <a:ext uri="{FF2B5EF4-FFF2-40B4-BE49-F238E27FC236}">
                  <a16:creationId xmlns:a16="http://schemas.microsoft.com/office/drawing/2014/main" id="{00000000-0008-0000-1A00-00007C930A00}"/>
                </a:ext>
              </a:extLst>
            </xdr:cNvPr>
            <xdr:cNvSpPr>
              <a:spLocks noChangeShapeType="1"/>
            </xdr:cNvSpPr>
          </xdr:nvSpPr>
          <xdr:spPr bwMode="auto">
            <a:xfrm>
              <a:off x="5662"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5" name="Rectangle 891">
              <a:extLst>
                <a:ext uri="{FF2B5EF4-FFF2-40B4-BE49-F238E27FC236}">
                  <a16:creationId xmlns:a16="http://schemas.microsoft.com/office/drawing/2014/main" id="{00000000-0008-0000-1A00-00007B930A00}"/>
                </a:ext>
              </a:extLst>
            </xdr:cNvPr>
            <xdr:cNvSpPr>
              <a:spLocks noChangeArrowheads="1"/>
            </xdr:cNvSpPr>
          </xdr:nvSpPr>
          <xdr:spPr bwMode="auto">
            <a:xfrm>
              <a:off x="5662"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4" name="Line 890">
              <a:extLst>
                <a:ext uri="{FF2B5EF4-FFF2-40B4-BE49-F238E27FC236}">
                  <a16:creationId xmlns:a16="http://schemas.microsoft.com/office/drawing/2014/main" id="{00000000-0008-0000-1A00-00007A930A00}"/>
                </a:ext>
              </a:extLst>
            </xdr:cNvPr>
            <xdr:cNvSpPr>
              <a:spLocks noChangeShapeType="1"/>
            </xdr:cNvSpPr>
          </xdr:nvSpPr>
          <xdr:spPr bwMode="auto">
            <a:xfrm>
              <a:off x="63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3" name="Rectangle 889">
              <a:extLst>
                <a:ext uri="{FF2B5EF4-FFF2-40B4-BE49-F238E27FC236}">
                  <a16:creationId xmlns:a16="http://schemas.microsoft.com/office/drawing/2014/main" id="{00000000-0008-0000-1A00-000079930A00}"/>
                </a:ext>
              </a:extLst>
            </xdr:cNvPr>
            <xdr:cNvSpPr>
              <a:spLocks noChangeArrowheads="1"/>
            </xdr:cNvSpPr>
          </xdr:nvSpPr>
          <xdr:spPr bwMode="auto">
            <a:xfrm>
              <a:off x="634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2" name="Line 888">
              <a:extLst>
                <a:ext uri="{FF2B5EF4-FFF2-40B4-BE49-F238E27FC236}">
                  <a16:creationId xmlns:a16="http://schemas.microsoft.com/office/drawing/2014/main" id="{00000000-0008-0000-1A00-000078930A00}"/>
                </a:ext>
              </a:extLst>
            </xdr:cNvPr>
            <xdr:cNvSpPr>
              <a:spLocks noChangeShapeType="1"/>
            </xdr:cNvSpPr>
          </xdr:nvSpPr>
          <xdr:spPr bwMode="auto">
            <a:xfrm>
              <a:off x="70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1" name="Rectangle 887">
              <a:extLst>
                <a:ext uri="{FF2B5EF4-FFF2-40B4-BE49-F238E27FC236}">
                  <a16:creationId xmlns:a16="http://schemas.microsoft.com/office/drawing/2014/main" id="{00000000-0008-0000-1A00-000077930A00}"/>
                </a:ext>
              </a:extLst>
            </xdr:cNvPr>
            <xdr:cNvSpPr>
              <a:spLocks noChangeArrowheads="1"/>
            </xdr:cNvSpPr>
          </xdr:nvSpPr>
          <xdr:spPr bwMode="auto">
            <a:xfrm>
              <a:off x="70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0" name="Line 886">
              <a:extLst>
                <a:ext uri="{FF2B5EF4-FFF2-40B4-BE49-F238E27FC236}">
                  <a16:creationId xmlns:a16="http://schemas.microsoft.com/office/drawing/2014/main" id="{00000000-0008-0000-1A00-000076930A00}"/>
                </a:ext>
              </a:extLst>
            </xdr:cNvPr>
            <xdr:cNvSpPr>
              <a:spLocks noChangeShapeType="1"/>
            </xdr:cNvSpPr>
          </xdr:nvSpPr>
          <xdr:spPr bwMode="auto">
            <a:xfrm>
              <a:off x="77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9" name="Rectangle 885">
              <a:extLst>
                <a:ext uri="{FF2B5EF4-FFF2-40B4-BE49-F238E27FC236}">
                  <a16:creationId xmlns:a16="http://schemas.microsoft.com/office/drawing/2014/main" id="{00000000-0008-0000-1A00-000075930A00}"/>
                </a:ext>
              </a:extLst>
            </xdr:cNvPr>
            <xdr:cNvSpPr>
              <a:spLocks noChangeArrowheads="1"/>
            </xdr:cNvSpPr>
          </xdr:nvSpPr>
          <xdr:spPr bwMode="auto">
            <a:xfrm>
              <a:off x="77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8" name="Line 884">
              <a:extLst>
                <a:ext uri="{FF2B5EF4-FFF2-40B4-BE49-F238E27FC236}">
                  <a16:creationId xmlns:a16="http://schemas.microsoft.com/office/drawing/2014/main" id="{00000000-0008-0000-1A00-000074930A00}"/>
                </a:ext>
              </a:extLst>
            </xdr:cNvPr>
            <xdr:cNvSpPr>
              <a:spLocks noChangeShapeType="1"/>
            </xdr:cNvSpPr>
          </xdr:nvSpPr>
          <xdr:spPr bwMode="auto">
            <a:xfrm>
              <a:off x="8571"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7" name="Rectangle 883">
              <a:extLst>
                <a:ext uri="{FF2B5EF4-FFF2-40B4-BE49-F238E27FC236}">
                  <a16:creationId xmlns:a16="http://schemas.microsoft.com/office/drawing/2014/main" id="{00000000-0008-0000-1A00-000073930A00}"/>
                </a:ext>
              </a:extLst>
            </xdr:cNvPr>
            <xdr:cNvSpPr>
              <a:spLocks noChangeArrowheads="1"/>
            </xdr:cNvSpPr>
          </xdr:nvSpPr>
          <xdr:spPr bwMode="auto">
            <a:xfrm>
              <a:off x="8571"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6" name="Line 882">
              <a:extLst>
                <a:ext uri="{FF2B5EF4-FFF2-40B4-BE49-F238E27FC236}">
                  <a16:creationId xmlns:a16="http://schemas.microsoft.com/office/drawing/2014/main" id="{00000000-0008-0000-1A00-000072930A00}"/>
                </a:ext>
              </a:extLst>
            </xdr:cNvPr>
            <xdr:cNvSpPr>
              <a:spLocks noChangeShapeType="1"/>
            </xdr:cNvSpPr>
          </xdr:nvSpPr>
          <xdr:spPr bwMode="auto">
            <a:xfrm>
              <a:off x="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5" name="Rectangle 881">
              <a:extLst>
                <a:ext uri="{FF2B5EF4-FFF2-40B4-BE49-F238E27FC236}">
                  <a16:creationId xmlns:a16="http://schemas.microsoft.com/office/drawing/2014/main" id="{00000000-0008-0000-1A00-000071930A00}"/>
                </a:ext>
              </a:extLst>
            </xdr:cNvPr>
            <xdr:cNvSpPr>
              <a:spLocks noChangeArrowheads="1"/>
            </xdr:cNvSpPr>
          </xdr:nvSpPr>
          <xdr:spPr bwMode="auto">
            <a:xfrm>
              <a:off x="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4" name="Line 880">
              <a:extLst>
                <a:ext uri="{FF2B5EF4-FFF2-40B4-BE49-F238E27FC236}">
                  <a16:creationId xmlns:a16="http://schemas.microsoft.com/office/drawing/2014/main" id="{00000000-0008-0000-1A00-000070930A00}"/>
                </a:ext>
              </a:extLst>
            </xdr:cNvPr>
            <xdr:cNvSpPr>
              <a:spLocks noChangeShapeType="1"/>
            </xdr:cNvSpPr>
          </xdr:nvSpPr>
          <xdr:spPr bwMode="auto">
            <a:xfrm>
              <a:off x="1577"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3" name="Rectangle 879">
              <a:extLst>
                <a:ext uri="{FF2B5EF4-FFF2-40B4-BE49-F238E27FC236}">
                  <a16:creationId xmlns:a16="http://schemas.microsoft.com/office/drawing/2014/main" id="{00000000-0008-0000-1A00-00006F930A00}"/>
                </a:ext>
              </a:extLst>
            </xdr:cNvPr>
            <xdr:cNvSpPr>
              <a:spLocks noChangeArrowheads="1"/>
            </xdr:cNvSpPr>
          </xdr:nvSpPr>
          <xdr:spPr bwMode="auto">
            <a:xfrm>
              <a:off x="1577"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2" name="Line 878">
              <a:extLst>
                <a:ext uri="{FF2B5EF4-FFF2-40B4-BE49-F238E27FC236}">
                  <a16:creationId xmlns:a16="http://schemas.microsoft.com/office/drawing/2014/main" id="{00000000-0008-0000-1A00-00006E930A00}"/>
                </a:ext>
              </a:extLst>
            </xdr:cNvPr>
            <xdr:cNvSpPr>
              <a:spLocks noChangeShapeType="1"/>
            </xdr:cNvSpPr>
          </xdr:nvSpPr>
          <xdr:spPr bwMode="auto">
            <a:xfrm>
              <a:off x="2275"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1" name="Rectangle 877">
              <a:extLst>
                <a:ext uri="{FF2B5EF4-FFF2-40B4-BE49-F238E27FC236}">
                  <a16:creationId xmlns:a16="http://schemas.microsoft.com/office/drawing/2014/main" id="{00000000-0008-0000-1A00-00006D930A00}"/>
                </a:ext>
              </a:extLst>
            </xdr:cNvPr>
            <xdr:cNvSpPr>
              <a:spLocks noChangeArrowheads="1"/>
            </xdr:cNvSpPr>
          </xdr:nvSpPr>
          <xdr:spPr bwMode="auto">
            <a:xfrm>
              <a:off x="2275"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0" name="Line 876">
              <a:extLst>
                <a:ext uri="{FF2B5EF4-FFF2-40B4-BE49-F238E27FC236}">
                  <a16:creationId xmlns:a16="http://schemas.microsoft.com/office/drawing/2014/main" id="{00000000-0008-0000-1A00-00006C930A00}"/>
                </a:ext>
              </a:extLst>
            </xdr:cNvPr>
            <xdr:cNvSpPr>
              <a:spLocks noChangeShapeType="1"/>
            </xdr:cNvSpPr>
          </xdr:nvSpPr>
          <xdr:spPr bwMode="auto">
            <a:xfrm>
              <a:off x="29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9" name="Rectangle 875">
              <a:extLst>
                <a:ext uri="{FF2B5EF4-FFF2-40B4-BE49-F238E27FC236}">
                  <a16:creationId xmlns:a16="http://schemas.microsoft.com/office/drawing/2014/main" id="{00000000-0008-0000-1A00-00006B930A00}"/>
                </a:ext>
              </a:extLst>
            </xdr:cNvPr>
            <xdr:cNvSpPr>
              <a:spLocks noChangeArrowheads="1"/>
            </xdr:cNvSpPr>
          </xdr:nvSpPr>
          <xdr:spPr bwMode="auto">
            <a:xfrm>
              <a:off x="2948" y="1292"/>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8" name="Line 874">
              <a:extLst>
                <a:ext uri="{FF2B5EF4-FFF2-40B4-BE49-F238E27FC236}">
                  <a16:creationId xmlns:a16="http://schemas.microsoft.com/office/drawing/2014/main" id="{00000000-0008-0000-1A00-00006A930A00}"/>
                </a:ext>
              </a:extLst>
            </xdr:cNvPr>
            <xdr:cNvSpPr>
              <a:spLocks noChangeShapeType="1"/>
            </xdr:cNvSpPr>
          </xdr:nvSpPr>
          <xdr:spPr bwMode="auto">
            <a:xfrm>
              <a:off x="3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7" name="Rectangle 873">
              <a:extLst>
                <a:ext uri="{FF2B5EF4-FFF2-40B4-BE49-F238E27FC236}">
                  <a16:creationId xmlns:a16="http://schemas.microsoft.com/office/drawing/2014/main" id="{00000000-0008-0000-1A00-000069930A00}"/>
                </a:ext>
              </a:extLst>
            </xdr:cNvPr>
            <xdr:cNvSpPr>
              <a:spLocks noChangeArrowheads="1"/>
            </xdr:cNvSpPr>
          </xdr:nvSpPr>
          <xdr:spPr bwMode="auto">
            <a:xfrm>
              <a:off x="3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6" name="Line 872">
              <a:extLst>
                <a:ext uri="{FF2B5EF4-FFF2-40B4-BE49-F238E27FC236}">
                  <a16:creationId xmlns:a16="http://schemas.microsoft.com/office/drawing/2014/main" id="{00000000-0008-0000-1A00-000068930A00}"/>
                </a:ext>
              </a:extLst>
            </xdr:cNvPr>
            <xdr:cNvSpPr>
              <a:spLocks noChangeShapeType="1"/>
            </xdr:cNvSpPr>
          </xdr:nvSpPr>
          <xdr:spPr bwMode="auto">
            <a:xfrm>
              <a:off x="43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5" name="Rectangle 871">
              <a:extLst>
                <a:ext uri="{FF2B5EF4-FFF2-40B4-BE49-F238E27FC236}">
                  <a16:creationId xmlns:a16="http://schemas.microsoft.com/office/drawing/2014/main" id="{00000000-0008-0000-1A00-000067930A00}"/>
                </a:ext>
              </a:extLst>
            </xdr:cNvPr>
            <xdr:cNvSpPr>
              <a:spLocks noChangeArrowheads="1"/>
            </xdr:cNvSpPr>
          </xdr:nvSpPr>
          <xdr:spPr bwMode="auto">
            <a:xfrm>
              <a:off x="43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4" name="Line 870">
              <a:extLst>
                <a:ext uri="{FF2B5EF4-FFF2-40B4-BE49-F238E27FC236}">
                  <a16:creationId xmlns:a16="http://schemas.microsoft.com/office/drawing/2014/main" id="{00000000-0008-0000-1A00-000066930A00}"/>
                </a:ext>
              </a:extLst>
            </xdr:cNvPr>
            <xdr:cNvSpPr>
              <a:spLocks noChangeShapeType="1"/>
            </xdr:cNvSpPr>
          </xdr:nvSpPr>
          <xdr:spPr bwMode="auto">
            <a:xfrm>
              <a:off x="4990"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3" name="Rectangle 869">
              <a:extLst>
                <a:ext uri="{FF2B5EF4-FFF2-40B4-BE49-F238E27FC236}">
                  <a16:creationId xmlns:a16="http://schemas.microsoft.com/office/drawing/2014/main" id="{00000000-0008-0000-1A00-000065930A00}"/>
                </a:ext>
              </a:extLst>
            </xdr:cNvPr>
            <xdr:cNvSpPr>
              <a:spLocks noChangeArrowheads="1"/>
            </xdr:cNvSpPr>
          </xdr:nvSpPr>
          <xdr:spPr bwMode="auto">
            <a:xfrm>
              <a:off x="4990"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2" name="Line 868">
              <a:extLst>
                <a:ext uri="{FF2B5EF4-FFF2-40B4-BE49-F238E27FC236}">
                  <a16:creationId xmlns:a16="http://schemas.microsoft.com/office/drawing/2014/main" id="{00000000-0008-0000-1A00-000064930A00}"/>
                </a:ext>
              </a:extLst>
            </xdr:cNvPr>
            <xdr:cNvSpPr>
              <a:spLocks noChangeShapeType="1"/>
            </xdr:cNvSpPr>
          </xdr:nvSpPr>
          <xdr:spPr bwMode="auto">
            <a:xfrm>
              <a:off x="5662"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1" name="Rectangle 867">
              <a:extLst>
                <a:ext uri="{FF2B5EF4-FFF2-40B4-BE49-F238E27FC236}">
                  <a16:creationId xmlns:a16="http://schemas.microsoft.com/office/drawing/2014/main" id="{00000000-0008-0000-1A00-000063930A00}"/>
                </a:ext>
              </a:extLst>
            </xdr:cNvPr>
            <xdr:cNvSpPr>
              <a:spLocks noChangeArrowheads="1"/>
            </xdr:cNvSpPr>
          </xdr:nvSpPr>
          <xdr:spPr bwMode="auto">
            <a:xfrm>
              <a:off x="5662"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0" name="Line 866">
              <a:extLst>
                <a:ext uri="{FF2B5EF4-FFF2-40B4-BE49-F238E27FC236}">
                  <a16:creationId xmlns:a16="http://schemas.microsoft.com/office/drawing/2014/main" id="{00000000-0008-0000-1A00-000062930A00}"/>
                </a:ext>
              </a:extLst>
            </xdr:cNvPr>
            <xdr:cNvSpPr>
              <a:spLocks noChangeShapeType="1"/>
            </xdr:cNvSpPr>
          </xdr:nvSpPr>
          <xdr:spPr bwMode="auto">
            <a:xfrm>
              <a:off x="63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9" name="Rectangle 865">
              <a:extLst>
                <a:ext uri="{FF2B5EF4-FFF2-40B4-BE49-F238E27FC236}">
                  <a16:creationId xmlns:a16="http://schemas.microsoft.com/office/drawing/2014/main" id="{00000000-0008-0000-1A00-000061930A00}"/>
                </a:ext>
              </a:extLst>
            </xdr:cNvPr>
            <xdr:cNvSpPr>
              <a:spLocks noChangeArrowheads="1"/>
            </xdr:cNvSpPr>
          </xdr:nvSpPr>
          <xdr:spPr bwMode="auto">
            <a:xfrm>
              <a:off x="634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8" name="Line 864">
              <a:extLst>
                <a:ext uri="{FF2B5EF4-FFF2-40B4-BE49-F238E27FC236}">
                  <a16:creationId xmlns:a16="http://schemas.microsoft.com/office/drawing/2014/main" id="{00000000-0008-0000-1A00-000060930A00}"/>
                </a:ext>
              </a:extLst>
            </xdr:cNvPr>
            <xdr:cNvSpPr>
              <a:spLocks noChangeShapeType="1"/>
            </xdr:cNvSpPr>
          </xdr:nvSpPr>
          <xdr:spPr bwMode="auto">
            <a:xfrm>
              <a:off x="70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7" name="Rectangle 863">
              <a:extLst>
                <a:ext uri="{FF2B5EF4-FFF2-40B4-BE49-F238E27FC236}">
                  <a16:creationId xmlns:a16="http://schemas.microsoft.com/office/drawing/2014/main" id="{00000000-0008-0000-1A00-00005F930A00}"/>
                </a:ext>
              </a:extLst>
            </xdr:cNvPr>
            <xdr:cNvSpPr>
              <a:spLocks noChangeArrowheads="1"/>
            </xdr:cNvSpPr>
          </xdr:nvSpPr>
          <xdr:spPr bwMode="auto">
            <a:xfrm>
              <a:off x="70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6" name="Line 862">
              <a:extLst>
                <a:ext uri="{FF2B5EF4-FFF2-40B4-BE49-F238E27FC236}">
                  <a16:creationId xmlns:a16="http://schemas.microsoft.com/office/drawing/2014/main" id="{00000000-0008-0000-1A00-00005E930A00}"/>
                </a:ext>
              </a:extLst>
            </xdr:cNvPr>
            <xdr:cNvSpPr>
              <a:spLocks noChangeShapeType="1"/>
            </xdr:cNvSpPr>
          </xdr:nvSpPr>
          <xdr:spPr bwMode="auto">
            <a:xfrm>
              <a:off x="77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5" name="Rectangle 861">
              <a:extLst>
                <a:ext uri="{FF2B5EF4-FFF2-40B4-BE49-F238E27FC236}">
                  <a16:creationId xmlns:a16="http://schemas.microsoft.com/office/drawing/2014/main" id="{00000000-0008-0000-1A00-00005D930A00}"/>
                </a:ext>
              </a:extLst>
            </xdr:cNvPr>
            <xdr:cNvSpPr>
              <a:spLocks noChangeArrowheads="1"/>
            </xdr:cNvSpPr>
          </xdr:nvSpPr>
          <xdr:spPr bwMode="auto">
            <a:xfrm>
              <a:off x="77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4" name="Line 860">
              <a:extLst>
                <a:ext uri="{FF2B5EF4-FFF2-40B4-BE49-F238E27FC236}">
                  <a16:creationId xmlns:a16="http://schemas.microsoft.com/office/drawing/2014/main" id="{00000000-0008-0000-1A00-00005C930A00}"/>
                </a:ext>
              </a:extLst>
            </xdr:cNvPr>
            <xdr:cNvSpPr>
              <a:spLocks noChangeShapeType="1"/>
            </xdr:cNvSpPr>
          </xdr:nvSpPr>
          <xdr:spPr bwMode="auto">
            <a:xfrm>
              <a:off x="8571"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3" name="Rectangle 859">
              <a:extLst>
                <a:ext uri="{FF2B5EF4-FFF2-40B4-BE49-F238E27FC236}">
                  <a16:creationId xmlns:a16="http://schemas.microsoft.com/office/drawing/2014/main" id="{00000000-0008-0000-1A00-00005B930A00}"/>
                </a:ext>
              </a:extLst>
            </xdr:cNvPr>
            <xdr:cNvSpPr>
              <a:spLocks noChangeArrowheads="1"/>
            </xdr:cNvSpPr>
          </xdr:nvSpPr>
          <xdr:spPr bwMode="auto">
            <a:xfrm>
              <a:off x="8571"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2" name="Line 858">
              <a:extLst>
                <a:ext uri="{FF2B5EF4-FFF2-40B4-BE49-F238E27FC236}">
                  <a16:creationId xmlns:a16="http://schemas.microsoft.com/office/drawing/2014/main" id="{00000000-0008-0000-1A00-00005A930A00}"/>
                </a:ext>
              </a:extLst>
            </xdr:cNvPr>
            <xdr:cNvSpPr>
              <a:spLocks noChangeShapeType="1"/>
            </xdr:cNvSpPr>
          </xdr:nvSpPr>
          <xdr:spPr bwMode="auto">
            <a:xfrm>
              <a:off x="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1" name="Rectangle 857">
              <a:extLst>
                <a:ext uri="{FF2B5EF4-FFF2-40B4-BE49-F238E27FC236}">
                  <a16:creationId xmlns:a16="http://schemas.microsoft.com/office/drawing/2014/main" id="{00000000-0008-0000-1A00-000059930A00}"/>
                </a:ext>
              </a:extLst>
            </xdr:cNvPr>
            <xdr:cNvSpPr>
              <a:spLocks noChangeArrowheads="1"/>
            </xdr:cNvSpPr>
          </xdr:nvSpPr>
          <xdr:spPr bwMode="auto">
            <a:xfrm>
              <a:off x="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0" name="Line 856">
              <a:extLst>
                <a:ext uri="{FF2B5EF4-FFF2-40B4-BE49-F238E27FC236}">
                  <a16:creationId xmlns:a16="http://schemas.microsoft.com/office/drawing/2014/main" id="{00000000-0008-0000-1A00-000058930A00}"/>
                </a:ext>
              </a:extLst>
            </xdr:cNvPr>
            <xdr:cNvSpPr>
              <a:spLocks noChangeShapeType="1"/>
            </xdr:cNvSpPr>
          </xdr:nvSpPr>
          <xdr:spPr bwMode="auto">
            <a:xfrm>
              <a:off x="1577"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9" name="Rectangle 855">
              <a:extLst>
                <a:ext uri="{FF2B5EF4-FFF2-40B4-BE49-F238E27FC236}">
                  <a16:creationId xmlns:a16="http://schemas.microsoft.com/office/drawing/2014/main" id="{00000000-0008-0000-1A00-000057930A00}"/>
                </a:ext>
              </a:extLst>
            </xdr:cNvPr>
            <xdr:cNvSpPr>
              <a:spLocks noChangeArrowheads="1"/>
            </xdr:cNvSpPr>
          </xdr:nvSpPr>
          <xdr:spPr bwMode="auto">
            <a:xfrm>
              <a:off x="1577"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8" name="Line 854">
              <a:extLst>
                <a:ext uri="{FF2B5EF4-FFF2-40B4-BE49-F238E27FC236}">
                  <a16:creationId xmlns:a16="http://schemas.microsoft.com/office/drawing/2014/main" id="{00000000-0008-0000-1A00-000056930A00}"/>
                </a:ext>
              </a:extLst>
            </xdr:cNvPr>
            <xdr:cNvSpPr>
              <a:spLocks noChangeShapeType="1"/>
            </xdr:cNvSpPr>
          </xdr:nvSpPr>
          <xdr:spPr bwMode="auto">
            <a:xfrm>
              <a:off x="2275"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7" name="Rectangle 853">
              <a:extLst>
                <a:ext uri="{FF2B5EF4-FFF2-40B4-BE49-F238E27FC236}">
                  <a16:creationId xmlns:a16="http://schemas.microsoft.com/office/drawing/2014/main" id="{00000000-0008-0000-1A00-000055930A00}"/>
                </a:ext>
              </a:extLst>
            </xdr:cNvPr>
            <xdr:cNvSpPr>
              <a:spLocks noChangeArrowheads="1"/>
            </xdr:cNvSpPr>
          </xdr:nvSpPr>
          <xdr:spPr bwMode="auto">
            <a:xfrm>
              <a:off x="2275"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6" name="Line 852">
              <a:extLst>
                <a:ext uri="{FF2B5EF4-FFF2-40B4-BE49-F238E27FC236}">
                  <a16:creationId xmlns:a16="http://schemas.microsoft.com/office/drawing/2014/main" id="{00000000-0008-0000-1A00-000054930A00}"/>
                </a:ext>
              </a:extLst>
            </xdr:cNvPr>
            <xdr:cNvSpPr>
              <a:spLocks noChangeShapeType="1"/>
            </xdr:cNvSpPr>
          </xdr:nvSpPr>
          <xdr:spPr bwMode="auto">
            <a:xfrm>
              <a:off x="29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5" name="Rectangle 851">
              <a:extLst>
                <a:ext uri="{FF2B5EF4-FFF2-40B4-BE49-F238E27FC236}">
                  <a16:creationId xmlns:a16="http://schemas.microsoft.com/office/drawing/2014/main" id="{00000000-0008-0000-1A00-000053930A00}"/>
                </a:ext>
              </a:extLst>
            </xdr:cNvPr>
            <xdr:cNvSpPr>
              <a:spLocks noChangeArrowheads="1"/>
            </xdr:cNvSpPr>
          </xdr:nvSpPr>
          <xdr:spPr bwMode="auto">
            <a:xfrm>
              <a:off x="2948" y="2585"/>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4" name="Line 850">
              <a:extLst>
                <a:ext uri="{FF2B5EF4-FFF2-40B4-BE49-F238E27FC236}">
                  <a16:creationId xmlns:a16="http://schemas.microsoft.com/office/drawing/2014/main" id="{00000000-0008-0000-1A00-000052930A00}"/>
                </a:ext>
              </a:extLst>
            </xdr:cNvPr>
            <xdr:cNvSpPr>
              <a:spLocks noChangeShapeType="1"/>
            </xdr:cNvSpPr>
          </xdr:nvSpPr>
          <xdr:spPr bwMode="auto">
            <a:xfrm>
              <a:off x="3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3" name="Rectangle 849">
              <a:extLst>
                <a:ext uri="{FF2B5EF4-FFF2-40B4-BE49-F238E27FC236}">
                  <a16:creationId xmlns:a16="http://schemas.microsoft.com/office/drawing/2014/main" id="{00000000-0008-0000-1A00-000051930A00}"/>
                </a:ext>
              </a:extLst>
            </xdr:cNvPr>
            <xdr:cNvSpPr>
              <a:spLocks noChangeArrowheads="1"/>
            </xdr:cNvSpPr>
          </xdr:nvSpPr>
          <xdr:spPr bwMode="auto">
            <a:xfrm>
              <a:off x="3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2" name="Line 848">
              <a:extLst>
                <a:ext uri="{FF2B5EF4-FFF2-40B4-BE49-F238E27FC236}">
                  <a16:creationId xmlns:a16="http://schemas.microsoft.com/office/drawing/2014/main" id="{00000000-0008-0000-1A00-000050930A00}"/>
                </a:ext>
              </a:extLst>
            </xdr:cNvPr>
            <xdr:cNvSpPr>
              <a:spLocks noChangeShapeType="1"/>
            </xdr:cNvSpPr>
          </xdr:nvSpPr>
          <xdr:spPr bwMode="auto">
            <a:xfrm>
              <a:off x="43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1" name="Rectangle 847">
              <a:extLst>
                <a:ext uri="{FF2B5EF4-FFF2-40B4-BE49-F238E27FC236}">
                  <a16:creationId xmlns:a16="http://schemas.microsoft.com/office/drawing/2014/main" id="{00000000-0008-0000-1A00-00004F930A00}"/>
                </a:ext>
              </a:extLst>
            </xdr:cNvPr>
            <xdr:cNvSpPr>
              <a:spLocks noChangeArrowheads="1"/>
            </xdr:cNvSpPr>
          </xdr:nvSpPr>
          <xdr:spPr bwMode="auto">
            <a:xfrm>
              <a:off x="43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0" name="Line 846">
              <a:extLst>
                <a:ext uri="{FF2B5EF4-FFF2-40B4-BE49-F238E27FC236}">
                  <a16:creationId xmlns:a16="http://schemas.microsoft.com/office/drawing/2014/main" id="{00000000-0008-0000-1A00-00004E930A00}"/>
                </a:ext>
              </a:extLst>
            </xdr:cNvPr>
            <xdr:cNvSpPr>
              <a:spLocks noChangeShapeType="1"/>
            </xdr:cNvSpPr>
          </xdr:nvSpPr>
          <xdr:spPr bwMode="auto">
            <a:xfrm>
              <a:off x="4990"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9" name="Rectangle 845">
              <a:extLst>
                <a:ext uri="{FF2B5EF4-FFF2-40B4-BE49-F238E27FC236}">
                  <a16:creationId xmlns:a16="http://schemas.microsoft.com/office/drawing/2014/main" id="{00000000-0008-0000-1A00-00004D930A00}"/>
                </a:ext>
              </a:extLst>
            </xdr:cNvPr>
            <xdr:cNvSpPr>
              <a:spLocks noChangeArrowheads="1"/>
            </xdr:cNvSpPr>
          </xdr:nvSpPr>
          <xdr:spPr bwMode="auto">
            <a:xfrm>
              <a:off x="4990"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8" name="Line 844">
              <a:extLst>
                <a:ext uri="{FF2B5EF4-FFF2-40B4-BE49-F238E27FC236}">
                  <a16:creationId xmlns:a16="http://schemas.microsoft.com/office/drawing/2014/main" id="{00000000-0008-0000-1A00-00004C930A00}"/>
                </a:ext>
              </a:extLst>
            </xdr:cNvPr>
            <xdr:cNvSpPr>
              <a:spLocks noChangeShapeType="1"/>
            </xdr:cNvSpPr>
          </xdr:nvSpPr>
          <xdr:spPr bwMode="auto">
            <a:xfrm>
              <a:off x="5662"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7" name="Rectangle 843">
              <a:extLst>
                <a:ext uri="{FF2B5EF4-FFF2-40B4-BE49-F238E27FC236}">
                  <a16:creationId xmlns:a16="http://schemas.microsoft.com/office/drawing/2014/main" id="{00000000-0008-0000-1A00-00004B930A00}"/>
                </a:ext>
              </a:extLst>
            </xdr:cNvPr>
            <xdr:cNvSpPr>
              <a:spLocks noChangeArrowheads="1"/>
            </xdr:cNvSpPr>
          </xdr:nvSpPr>
          <xdr:spPr bwMode="auto">
            <a:xfrm>
              <a:off x="5662"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6" name="Line 842">
              <a:extLst>
                <a:ext uri="{FF2B5EF4-FFF2-40B4-BE49-F238E27FC236}">
                  <a16:creationId xmlns:a16="http://schemas.microsoft.com/office/drawing/2014/main" id="{00000000-0008-0000-1A00-00004A930A00}"/>
                </a:ext>
              </a:extLst>
            </xdr:cNvPr>
            <xdr:cNvSpPr>
              <a:spLocks noChangeShapeType="1"/>
            </xdr:cNvSpPr>
          </xdr:nvSpPr>
          <xdr:spPr bwMode="auto">
            <a:xfrm>
              <a:off x="63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5" name="Rectangle 841">
              <a:extLst>
                <a:ext uri="{FF2B5EF4-FFF2-40B4-BE49-F238E27FC236}">
                  <a16:creationId xmlns:a16="http://schemas.microsoft.com/office/drawing/2014/main" id="{00000000-0008-0000-1A00-000049930A00}"/>
                </a:ext>
              </a:extLst>
            </xdr:cNvPr>
            <xdr:cNvSpPr>
              <a:spLocks noChangeArrowheads="1"/>
            </xdr:cNvSpPr>
          </xdr:nvSpPr>
          <xdr:spPr bwMode="auto">
            <a:xfrm>
              <a:off x="634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4" name="Line 840">
              <a:extLst>
                <a:ext uri="{FF2B5EF4-FFF2-40B4-BE49-F238E27FC236}">
                  <a16:creationId xmlns:a16="http://schemas.microsoft.com/office/drawing/2014/main" id="{00000000-0008-0000-1A00-000048930A00}"/>
                </a:ext>
              </a:extLst>
            </xdr:cNvPr>
            <xdr:cNvSpPr>
              <a:spLocks noChangeShapeType="1"/>
            </xdr:cNvSpPr>
          </xdr:nvSpPr>
          <xdr:spPr bwMode="auto">
            <a:xfrm>
              <a:off x="70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3" name="Rectangle 839">
              <a:extLst>
                <a:ext uri="{FF2B5EF4-FFF2-40B4-BE49-F238E27FC236}">
                  <a16:creationId xmlns:a16="http://schemas.microsoft.com/office/drawing/2014/main" id="{00000000-0008-0000-1A00-000047930A00}"/>
                </a:ext>
              </a:extLst>
            </xdr:cNvPr>
            <xdr:cNvSpPr>
              <a:spLocks noChangeArrowheads="1"/>
            </xdr:cNvSpPr>
          </xdr:nvSpPr>
          <xdr:spPr bwMode="auto">
            <a:xfrm>
              <a:off x="70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2" name="Line 838">
              <a:extLst>
                <a:ext uri="{FF2B5EF4-FFF2-40B4-BE49-F238E27FC236}">
                  <a16:creationId xmlns:a16="http://schemas.microsoft.com/office/drawing/2014/main" id="{00000000-0008-0000-1A00-000046930A00}"/>
                </a:ext>
              </a:extLst>
            </xdr:cNvPr>
            <xdr:cNvSpPr>
              <a:spLocks noChangeShapeType="1"/>
            </xdr:cNvSpPr>
          </xdr:nvSpPr>
          <xdr:spPr bwMode="auto">
            <a:xfrm>
              <a:off x="77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1" name="Rectangle 837">
              <a:extLst>
                <a:ext uri="{FF2B5EF4-FFF2-40B4-BE49-F238E27FC236}">
                  <a16:creationId xmlns:a16="http://schemas.microsoft.com/office/drawing/2014/main" id="{00000000-0008-0000-1A00-000045930A00}"/>
                </a:ext>
              </a:extLst>
            </xdr:cNvPr>
            <xdr:cNvSpPr>
              <a:spLocks noChangeArrowheads="1"/>
            </xdr:cNvSpPr>
          </xdr:nvSpPr>
          <xdr:spPr bwMode="auto">
            <a:xfrm>
              <a:off x="77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0" name="Line 836">
              <a:extLst>
                <a:ext uri="{FF2B5EF4-FFF2-40B4-BE49-F238E27FC236}">
                  <a16:creationId xmlns:a16="http://schemas.microsoft.com/office/drawing/2014/main" id="{00000000-0008-0000-1A00-000044930A00}"/>
                </a:ext>
              </a:extLst>
            </xdr:cNvPr>
            <xdr:cNvSpPr>
              <a:spLocks noChangeShapeType="1"/>
            </xdr:cNvSpPr>
          </xdr:nvSpPr>
          <xdr:spPr bwMode="auto">
            <a:xfrm>
              <a:off x="8571"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9" name="Rectangle 835">
              <a:extLst>
                <a:ext uri="{FF2B5EF4-FFF2-40B4-BE49-F238E27FC236}">
                  <a16:creationId xmlns:a16="http://schemas.microsoft.com/office/drawing/2014/main" id="{00000000-0008-0000-1A00-000043930A00}"/>
                </a:ext>
              </a:extLst>
            </xdr:cNvPr>
            <xdr:cNvSpPr>
              <a:spLocks noChangeArrowheads="1"/>
            </xdr:cNvSpPr>
          </xdr:nvSpPr>
          <xdr:spPr bwMode="auto">
            <a:xfrm>
              <a:off x="8571"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8" name="Line 834">
              <a:extLst>
                <a:ext uri="{FF2B5EF4-FFF2-40B4-BE49-F238E27FC236}">
                  <a16:creationId xmlns:a16="http://schemas.microsoft.com/office/drawing/2014/main" id="{00000000-0008-0000-1A00-000042930A00}"/>
                </a:ext>
              </a:extLst>
            </xdr:cNvPr>
            <xdr:cNvSpPr>
              <a:spLocks noChangeShapeType="1"/>
            </xdr:cNvSpPr>
          </xdr:nvSpPr>
          <xdr:spPr bwMode="auto">
            <a:xfrm>
              <a:off x="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7" name="Rectangle 833">
              <a:extLst>
                <a:ext uri="{FF2B5EF4-FFF2-40B4-BE49-F238E27FC236}">
                  <a16:creationId xmlns:a16="http://schemas.microsoft.com/office/drawing/2014/main" id="{00000000-0008-0000-1A00-000041930A00}"/>
                </a:ext>
              </a:extLst>
            </xdr:cNvPr>
            <xdr:cNvSpPr>
              <a:spLocks noChangeArrowheads="1"/>
            </xdr:cNvSpPr>
          </xdr:nvSpPr>
          <xdr:spPr bwMode="auto">
            <a:xfrm>
              <a:off x="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6" name="Line 832">
              <a:extLst>
                <a:ext uri="{FF2B5EF4-FFF2-40B4-BE49-F238E27FC236}">
                  <a16:creationId xmlns:a16="http://schemas.microsoft.com/office/drawing/2014/main" id="{00000000-0008-0000-1A00-000040930A00}"/>
                </a:ext>
              </a:extLst>
            </xdr:cNvPr>
            <xdr:cNvSpPr>
              <a:spLocks noChangeShapeType="1"/>
            </xdr:cNvSpPr>
          </xdr:nvSpPr>
          <xdr:spPr bwMode="auto">
            <a:xfrm>
              <a:off x="1577"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5" name="Rectangle 831">
              <a:extLst>
                <a:ext uri="{FF2B5EF4-FFF2-40B4-BE49-F238E27FC236}">
                  <a16:creationId xmlns:a16="http://schemas.microsoft.com/office/drawing/2014/main" id="{00000000-0008-0000-1A00-00003F930A00}"/>
                </a:ext>
              </a:extLst>
            </xdr:cNvPr>
            <xdr:cNvSpPr>
              <a:spLocks noChangeArrowheads="1"/>
            </xdr:cNvSpPr>
          </xdr:nvSpPr>
          <xdr:spPr bwMode="auto">
            <a:xfrm>
              <a:off x="1577"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4" name="Line 830">
              <a:extLst>
                <a:ext uri="{FF2B5EF4-FFF2-40B4-BE49-F238E27FC236}">
                  <a16:creationId xmlns:a16="http://schemas.microsoft.com/office/drawing/2014/main" id="{00000000-0008-0000-1A00-00003E930A00}"/>
                </a:ext>
              </a:extLst>
            </xdr:cNvPr>
            <xdr:cNvSpPr>
              <a:spLocks noChangeShapeType="1"/>
            </xdr:cNvSpPr>
          </xdr:nvSpPr>
          <xdr:spPr bwMode="auto">
            <a:xfrm>
              <a:off x="2275"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3" name="Rectangle 829">
              <a:extLst>
                <a:ext uri="{FF2B5EF4-FFF2-40B4-BE49-F238E27FC236}">
                  <a16:creationId xmlns:a16="http://schemas.microsoft.com/office/drawing/2014/main" id="{00000000-0008-0000-1A00-00003D930A00}"/>
                </a:ext>
              </a:extLst>
            </xdr:cNvPr>
            <xdr:cNvSpPr>
              <a:spLocks noChangeArrowheads="1"/>
            </xdr:cNvSpPr>
          </xdr:nvSpPr>
          <xdr:spPr bwMode="auto">
            <a:xfrm>
              <a:off x="2275"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2" name="Line 828">
              <a:extLst>
                <a:ext uri="{FF2B5EF4-FFF2-40B4-BE49-F238E27FC236}">
                  <a16:creationId xmlns:a16="http://schemas.microsoft.com/office/drawing/2014/main" id="{00000000-0008-0000-1A00-00003C930A00}"/>
                </a:ext>
              </a:extLst>
            </xdr:cNvPr>
            <xdr:cNvSpPr>
              <a:spLocks noChangeShapeType="1"/>
            </xdr:cNvSpPr>
          </xdr:nvSpPr>
          <xdr:spPr bwMode="auto">
            <a:xfrm>
              <a:off x="29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1" name="Rectangle 827">
              <a:extLst>
                <a:ext uri="{FF2B5EF4-FFF2-40B4-BE49-F238E27FC236}">
                  <a16:creationId xmlns:a16="http://schemas.microsoft.com/office/drawing/2014/main" id="{00000000-0008-0000-1A00-00003B930A00}"/>
                </a:ext>
              </a:extLst>
            </xdr:cNvPr>
            <xdr:cNvSpPr>
              <a:spLocks noChangeArrowheads="1"/>
            </xdr:cNvSpPr>
          </xdr:nvSpPr>
          <xdr:spPr bwMode="auto">
            <a:xfrm>
              <a:off x="2948" y="4084"/>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0" name="Line 826">
              <a:extLst>
                <a:ext uri="{FF2B5EF4-FFF2-40B4-BE49-F238E27FC236}">
                  <a16:creationId xmlns:a16="http://schemas.microsoft.com/office/drawing/2014/main" id="{00000000-0008-0000-1A00-00003A930A00}"/>
                </a:ext>
              </a:extLst>
            </xdr:cNvPr>
            <xdr:cNvSpPr>
              <a:spLocks noChangeShapeType="1"/>
            </xdr:cNvSpPr>
          </xdr:nvSpPr>
          <xdr:spPr bwMode="auto">
            <a:xfrm>
              <a:off x="3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9" name="Rectangle 825">
              <a:extLst>
                <a:ext uri="{FF2B5EF4-FFF2-40B4-BE49-F238E27FC236}">
                  <a16:creationId xmlns:a16="http://schemas.microsoft.com/office/drawing/2014/main" id="{00000000-0008-0000-1A00-000039930A00}"/>
                </a:ext>
              </a:extLst>
            </xdr:cNvPr>
            <xdr:cNvSpPr>
              <a:spLocks noChangeArrowheads="1"/>
            </xdr:cNvSpPr>
          </xdr:nvSpPr>
          <xdr:spPr bwMode="auto">
            <a:xfrm>
              <a:off x="3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8" name="Line 824">
              <a:extLst>
                <a:ext uri="{FF2B5EF4-FFF2-40B4-BE49-F238E27FC236}">
                  <a16:creationId xmlns:a16="http://schemas.microsoft.com/office/drawing/2014/main" id="{00000000-0008-0000-1A00-000038930A00}"/>
                </a:ext>
              </a:extLst>
            </xdr:cNvPr>
            <xdr:cNvSpPr>
              <a:spLocks noChangeShapeType="1"/>
            </xdr:cNvSpPr>
          </xdr:nvSpPr>
          <xdr:spPr bwMode="auto">
            <a:xfrm>
              <a:off x="43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7" name="Rectangle 823">
              <a:extLst>
                <a:ext uri="{FF2B5EF4-FFF2-40B4-BE49-F238E27FC236}">
                  <a16:creationId xmlns:a16="http://schemas.microsoft.com/office/drawing/2014/main" id="{00000000-0008-0000-1A00-000037930A00}"/>
                </a:ext>
              </a:extLst>
            </xdr:cNvPr>
            <xdr:cNvSpPr>
              <a:spLocks noChangeArrowheads="1"/>
            </xdr:cNvSpPr>
          </xdr:nvSpPr>
          <xdr:spPr bwMode="auto">
            <a:xfrm>
              <a:off x="43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6" name="Line 822">
              <a:extLst>
                <a:ext uri="{FF2B5EF4-FFF2-40B4-BE49-F238E27FC236}">
                  <a16:creationId xmlns:a16="http://schemas.microsoft.com/office/drawing/2014/main" id="{00000000-0008-0000-1A00-000036930A00}"/>
                </a:ext>
              </a:extLst>
            </xdr:cNvPr>
            <xdr:cNvSpPr>
              <a:spLocks noChangeShapeType="1"/>
            </xdr:cNvSpPr>
          </xdr:nvSpPr>
          <xdr:spPr bwMode="auto">
            <a:xfrm>
              <a:off x="4990"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5" name="Rectangle 821">
              <a:extLst>
                <a:ext uri="{FF2B5EF4-FFF2-40B4-BE49-F238E27FC236}">
                  <a16:creationId xmlns:a16="http://schemas.microsoft.com/office/drawing/2014/main" id="{00000000-0008-0000-1A00-000035930A00}"/>
                </a:ext>
              </a:extLst>
            </xdr:cNvPr>
            <xdr:cNvSpPr>
              <a:spLocks noChangeArrowheads="1"/>
            </xdr:cNvSpPr>
          </xdr:nvSpPr>
          <xdr:spPr bwMode="auto">
            <a:xfrm>
              <a:off x="4990"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4" name="Line 820">
              <a:extLst>
                <a:ext uri="{FF2B5EF4-FFF2-40B4-BE49-F238E27FC236}">
                  <a16:creationId xmlns:a16="http://schemas.microsoft.com/office/drawing/2014/main" id="{00000000-0008-0000-1A00-000034930A00}"/>
                </a:ext>
              </a:extLst>
            </xdr:cNvPr>
            <xdr:cNvSpPr>
              <a:spLocks noChangeShapeType="1"/>
            </xdr:cNvSpPr>
          </xdr:nvSpPr>
          <xdr:spPr bwMode="auto">
            <a:xfrm>
              <a:off x="5662"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3" name="Rectangle 819">
              <a:extLst>
                <a:ext uri="{FF2B5EF4-FFF2-40B4-BE49-F238E27FC236}">
                  <a16:creationId xmlns:a16="http://schemas.microsoft.com/office/drawing/2014/main" id="{00000000-0008-0000-1A00-000033930A00}"/>
                </a:ext>
              </a:extLst>
            </xdr:cNvPr>
            <xdr:cNvSpPr>
              <a:spLocks noChangeArrowheads="1"/>
            </xdr:cNvSpPr>
          </xdr:nvSpPr>
          <xdr:spPr bwMode="auto">
            <a:xfrm>
              <a:off x="5662"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2" name="Line 818">
              <a:extLst>
                <a:ext uri="{FF2B5EF4-FFF2-40B4-BE49-F238E27FC236}">
                  <a16:creationId xmlns:a16="http://schemas.microsoft.com/office/drawing/2014/main" id="{00000000-0008-0000-1A00-000032930A00}"/>
                </a:ext>
              </a:extLst>
            </xdr:cNvPr>
            <xdr:cNvSpPr>
              <a:spLocks noChangeShapeType="1"/>
            </xdr:cNvSpPr>
          </xdr:nvSpPr>
          <xdr:spPr bwMode="auto">
            <a:xfrm>
              <a:off x="63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1" name="Rectangle 817">
              <a:extLst>
                <a:ext uri="{FF2B5EF4-FFF2-40B4-BE49-F238E27FC236}">
                  <a16:creationId xmlns:a16="http://schemas.microsoft.com/office/drawing/2014/main" id="{00000000-0008-0000-1A00-000031930A00}"/>
                </a:ext>
              </a:extLst>
            </xdr:cNvPr>
            <xdr:cNvSpPr>
              <a:spLocks noChangeArrowheads="1"/>
            </xdr:cNvSpPr>
          </xdr:nvSpPr>
          <xdr:spPr bwMode="auto">
            <a:xfrm>
              <a:off x="634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0" name="Line 816">
              <a:extLst>
                <a:ext uri="{FF2B5EF4-FFF2-40B4-BE49-F238E27FC236}">
                  <a16:creationId xmlns:a16="http://schemas.microsoft.com/office/drawing/2014/main" id="{00000000-0008-0000-1A00-000030930A00}"/>
                </a:ext>
              </a:extLst>
            </xdr:cNvPr>
            <xdr:cNvSpPr>
              <a:spLocks noChangeShapeType="1"/>
            </xdr:cNvSpPr>
          </xdr:nvSpPr>
          <xdr:spPr bwMode="auto">
            <a:xfrm>
              <a:off x="70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9" name="Rectangle 815">
              <a:extLst>
                <a:ext uri="{FF2B5EF4-FFF2-40B4-BE49-F238E27FC236}">
                  <a16:creationId xmlns:a16="http://schemas.microsoft.com/office/drawing/2014/main" id="{00000000-0008-0000-1A00-00002F930A00}"/>
                </a:ext>
              </a:extLst>
            </xdr:cNvPr>
            <xdr:cNvSpPr>
              <a:spLocks noChangeArrowheads="1"/>
            </xdr:cNvSpPr>
          </xdr:nvSpPr>
          <xdr:spPr bwMode="auto">
            <a:xfrm>
              <a:off x="70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8" name="Line 814">
              <a:extLst>
                <a:ext uri="{FF2B5EF4-FFF2-40B4-BE49-F238E27FC236}">
                  <a16:creationId xmlns:a16="http://schemas.microsoft.com/office/drawing/2014/main" id="{00000000-0008-0000-1A00-00002E930A00}"/>
                </a:ext>
              </a:extLst>
            </xdr:cNvPr>
            <xdr:cNvSpPr>
              <a:spLocks noChangeShapeType="1"/>
            </xdr:cNvSpPr>
          </xdr:nvSpPr>
          <xdr:spPr bwMode="auto">
            <a:xfrm>
              <a:off x="77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7" name="Rectangle 813">
              <a:extLst>
                <a:ext uri="{FF2B5EF4-FFF2-40B4-BE49-F238E27FC236}">
                  <a16:creationId xmlns:a16="http://schemas.microsoft.com/office/drawing/2014/main" id="{00000000-0008-0000-1A00-00002D930A00}"/>
                </a:ext>
              </a:extLst>
            </xdr:cNvPr>
            <xdr:cNvSpPr>
              <a:spLocks noChangeArrowheads="1"/>
            </xdr:cNvSpPr>
          </xdr:nvSpPr>
          <xdr:spPr bwMode="auto">
            <a:xfrm>
              <a:off x="77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6" name="Line 812">
              <a:extLst>
                <a:ext uri="{FF2B5EF4-FFF2-40B4-BE49-F238E27FC236}">
                  <a16:creationId xmlns:a16="http://schemas.microsoft.com/office/drawing/2014/main" id="{00000000-0008-0000-1A00-00002C930A00}"/>
                </a:ext>
              </a:extLst>
            </xdr:cNvPr>
            <xdr:cNvSpPr>
              <a:spLocks noChangeShapeType="1"/>
            </xdr:cNvSpPr>
          </xdr:nvSpPr>
          <xdr:spPr bwMode="auto">
            <a:xfrm>
              <a:off x="8571"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5" name="Rectangle 811">
              <a:extLst>
                <a:ext uri="{FF2B5EF4-FFF2-40B4-BE49-F238E27FC236}">
                  <a16:creationId xmlns:a16="http://schemas.microsoft.com/office/drawing/2014/main" id="{00000000-0008-0000-1A00-00002B930A00}"/>
                </a:ext>
              </a:extLst>
            </xdr:cNvPr>
            <xdr:cNvSpPr>
              <a:spLocks noChangeArrowheads="1"/>
            </xdr:cNvSpPr>
          </xdr:nvSpPr>
          <xdr:spPr bwMode="auto">
            <a:xfrm>
              <a:off x="8571"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4" name="Line 810">
              <a:extLst>
                <a:ext uri="{FF2B5EF4-FFF2-40B4-BE49-F238E27FC236}">
                  <a16:creationId xmlns:a16="http://schemas.microsoft.com/office/drawing/2014/main" id="{00000000-0008-0000-1A00-00002A930A00}"/>
                </a:ext>
              </a:extLst>
            </xdr:cNvPr>
            <xdr:cNvSpPr>
              <a:spLocks noChangeShapeType="1"/>
            </xdr:cNvSpPr>
          </xdr:nvSpPr>
          <xdr:spPr bwMode="auto">
            <a:xfrm>
              <a:off x="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3" name="Rectangle 809">
              <a:extLst>
                <a:ext uri="{FF2B5EF4-FFF2-40B4-BE49-F238E27FC236}">
                  <a16:creationId xmlns:a16="http://schemas.microsoft.com/office/drawing/2014/main" id="{00000000-0008-0000-1A00-000029930A00}"/>
                </a:ext>
              </a:extLst>
            </xdr:cNvPr>
            <xdr:cNvSpPr>
              <a:spLocks noChangeArrowheads="1"/>
            </xdr:cNvSpPr>
          </xdr:nvSpPr>
          <xdr:spPr bwMode="auto">
            <a:xfrm>
              <a:off x="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2" name="Line 808">
              <a:extLst>
                <a:ext uri="{FF2B5EF4-FFF2-40B4-BE49-F238E27FC236}">
                  <a16:creationId xmlns:a16="http://schemas.microsoft.com/office/drawing/2014/main" id="{00000000-0008-0000-1A00-000028930A00}"/>
                </a:ext>
              </a:extLst>
            </xdr:cNvPr>
            <xdr:cNvSpPr>
              <a:spLocks noChangeShapeType="1"/>
            </xdr:cNvSpPr>
          </xdr:nvSpPr>
          <xdr:spPr bwMode="auto">
            <a:xfrm>
              <a:off x="1577"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1" name="Rectangle 807">
              <a:extLst>
                <a:ext uri="{FF2B5EF4-FFF2-40B4-BE49-F238E27FC236}">
                  <a16:creationId xmlns:a16="http://schemas.microsoft.com/office/drawing/2014/main" id="{00000000-0008-0000-1A00-000027930A00}"/>
                </a:ext>
              </a:extLst>
            </xdr:cNvPr>
            <xdr:cNvSpPr>
              <a:spLocks noChangeArrowheads="1"/>
            </xdr:cNvSpPr>
          </xdr:nvSpPr>
          <xdr:spPr bwMode="auto">
            <a:xfrm>
              <a:off x="1577"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0" name="Line 806">
              <a:extLst>
                <a:ext uri="{FF2B5EF4-FFF2-40B4-BE49-F238E27FC236}">
                  <a16:creationId xmlns:a16="http://schemas.microsoft.com/office/drawing/2014/main" id="{00000000-0008-0000-1A00-000026930A00}"/>
                </a:ext>
              </a:extLst>
            </xdr:cNvPr>
            <xdr:cNvSpPr>
              <a:spLocks noChangeShapeType="1"/>
            </xdr:cNvSpPr>
          </xdr:nvSpPr>
          <xdr:spPr bwMode="auto">
            <a:xfrm>
              <a:off x="2275"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9" name="Rectangle 805">
              <a:extLst>
                <a:ext uri="{FF2B5EF4-FFF2-40B4-BE49-F238E27FC236}">
                  <a16:creationId xmlns:a16="http://schemas.microsoft.com/office/drawing/2014/main" id="{00000000-0008-0000-1A00-000025930A00}"/>
                </a:ext>
              </a:extLst>
            </xdr:cNvPr>
            <xdr:cNvSpPr>
              <a:spLocks noChangeArrowheads="1"/>
            </xdr:cNvSpPr>
          </xdr:nvSpPr>
          <xdr:spPr bwMode="auto">
            <a:xfrm>
              <a:off x="2275"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8" name="Line 804">
              <a:extLst>
                <a:ext uri="{FF2B5EF4-FFF2-40B4-BE49-F238E27FC236}">
                  <a16:creationId xmlns:a16="http://schemas.microsoft.com/office/drawing/2014/main" id="{00000000-0008-0000-1A00-000024930A00}"/>
                </a:ext>
              </a:extLst>
            </xdr:cNvPr>
            <xdr:cNvSpPr>
              <a:spLocks noChangeShapeType="1"/>
            </xdr:cNvSpPr>
          </xdr:nvSpPr>
          <xdr:spPr bwMode="auto">
            <a:xfrm>
              <a:off x="29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7" name="Rectangle 803">
              <a:extLst>
                <a:ext uri="{FF2B5EF4-FFF2-40B4-BE49-F238E27FC236}">
                  <a16:creationId xmlns:a16="http://schemas.microsoft.com/office/drawing/2014/main" id="{00000000-0008-0000-1A00-000023930A00}"/>
                </a:ext>
              </a:extLst>
            </xdr:cNvPr>
            <xdr:cNvSpPr>
              <a:spLocks noChangeArrowheads="1"/>
            </xdr:cNvSpPr>
          </xdr:nvSpPr>
          <xdr:spPr bwMode="auto">
            <a:xfrm>
              <a:off x="2948" y="5027"/>
              <a:ext cx="12"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6" name="Line 802">
              <a:extLst>
                <a:ext uri="{FF2B5EF4-FFF2-40B4-BE49-F238E27FC236}">
                  <a16:creationId xmlns:a16="http://schemas.microsoft.com/office/drawing/2014/main" id="{00000000-0008-0000-1A00-000022930A00}"/>
                </a:ext>
              </a:extLst>
            </xdr:cNvPr>
            <xdr:cNvSpPr>
              <a:spLocks noChangeShapeType="1"/>
            </xdr:cNvSpPr>
          </xdr:nvSpPr>
          <xdr:spPr bwMode="auto">
            <a:xfrm>
              <a:off x="3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5" name="Rectangle 801">
              <a:extLst>
                <a:ext uri="{FF2B5EF4-FFF2-40B4-BE49-F238E27FC236}">
                  <a16:creationId xmlns:a16="http://schemas.microsoft.com/office/drawing/2014/main" id="{00000000-0008-0000-1A00-000021930A00}"/>
                </a:ext>
              </a:extLst>
            </xdr:cNvPr>
            <xdr:cNvSpPr>
              <a:spLocks noChangeArrowheads="1"/>
            </xdr:cNvSpPr>
          </xdr:nvSpPr>
          <xdr:spPr bwMode="auto">
            <a:xfrm>
              <a:off x="3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4" name="Line 800">
              <a:extLst>
                <a:ext uri="{FF2B5EF4-FFF2-40B4-BE49-F238E27FC236}">
                  <a16:creationId xmlns:a16="http://schemas.microsoft.com/office/drawing/2014/main" id="{00000000-0008-0000-1A00-000020930A00}"/>
                </a:ext>
              </a:extLst>
            </xdr:cNvPr>
            <xdr:cNvSpPr>
              <a:spLocks noChangeShapeType="1"/>
            </xdr:cNvSpPr>
          </xdr:nvSpPr>
          <xdr:spPr bwMode="auto">
            <a:xfrm>
              <a:off x="43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3" name="Rectangle 799">
              <a:extLst>
                <a:ext uri="{FF2B5EF4-FFF2-40B4-BE49-F238E27FC236}">
                  <a16:creationId xmlns:a16="http://schemas.microsoft.com/office/drawing/2014/main" id="{00000000-0008-0000-1A00-00001F930A00}"/>
                </a:ext>
              </a:extLst>
            </xdr:cNvPr>
            <xdr:cNvSpPr>
              <a:spLocks noChangeArrowheads="1"/>
            </xdr:cNvSpPr>
          </xdr:nvSpPr>
          <xdr:spPr bwMode="auto">
            <a:xfrm>
              <a:off x="43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2" name="Line 798">
              <a:extLst>
                <a:ext uri="{FF2B5EF4-FFF2-40B4-BE49-F238E27FC236}">
                  <a16:creationId xmlns:a16="http://schemas.microsoft.com/office/drawing/2014/main" id="{00000000-0008-0000-1A00-00001E930A00}"/>
                </a:ext>
              </a:extLst>
            </xdr:cNvPr>
            <xdr:cNvSpPr>
              <a:spLocks noChangeShapeType="1"/>
            </xdr:cNvSpPr>
          </xdr:nvSpPr>
          <xdr:spPr bwMode="auto">
            <a:xfrm>
              <a:off x="4990"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1" name="Rectangle 797">
              <a:extLst>
                <a:ext uri="{FF2B5EF4-FFF2-40B4-BE49-F238E27FC236}">
                  <a16:creationId xmlns:a16="http://schemas.microsoft.com/office/drawing/2014/main" id="{00000000-0008-0000-1A00-00001D930A00}"/>
                </a:ext>
              </a:extLst>
            </xdr:cNvPr>
            <xdr:cNvSpPr>
              <a:spLocks noChangeArrowheads="1"/>
            </xdr:cNvSpPr>
          </xdr:nvSpPr>
          <xdr:spPr bwMode="auto">
            <a:xfrm>
              <a:off x="4990"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0" name="Line 796">
              <a:extLst>
                <a:ext uri="{FF2B5EF4-FFF2-40B4-BE49-F238E27FC236}">
                  <a16:creationId xmlns:a16="http://schemas.microsoft.com/office/drawing/2014/main" id="{00000000-0008-0000-1A00-00001C930A00}"/>
                </a:ext>
              </a:extLst>
            </xdr:cNvPr>
            <xdr:cNvSpPr>
              <a:spLocks noChangeShapeType="1"/>
            </xdr:cNvSpPr>
          </xdr:nvSpPr>
          <xdr:spPr bwMode="auto">
            <a:xfrm>
              <a:off x="5662"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9" name="Rectangle 795">
              <a:extLst>
                <a:ext uri="{FF2B5EF4-FFF2-40B4-BE49-F238E27FC236}">
                  <a16:creationId xmlns:a16="http://schemas.microsoft.com/office/drawing/2014/main" id="{00000000-0008-0000-1A00-00001B930A00}"/>
                </a:ext>
              </a:extLst>
            </xdr:cNvPr>
            <xdr:cNvSpPr>
              <a:spLocks noChangeArrowheads="1"/>
            </xdr:cNvSpPr>
          </xdr:nvSpPr>
          <xdr:spPr bwMode="auto">
            <a:xfrm>
              <a:off x="5662"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8" name="Line 794">
              <a:extLst>
                <a:ext uri="{FF2B5EF4-FFF2-40B4-BE49-F238E27FC236}">
                  <a16:creationId xmlns:a16="http://schemas.microsoft.com/office/drawing/2014/main" id="{00000000-0008-0000-1A00-00001A930A00}"/>
                </a:ext>
              </a:extLst>
            </xdr:cNvPr>
            <xdr:cNvSpPr>
              <a:spLocks noChangeShapeType="1"/>
            </xdr:cNvSpPr>
          </xdr:nvSpPr>
          <xdr:spPr bwMode="auto">
            <a:xfrm>
              <a:off x="63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7" name="Rectangle 793">
              <a:extLst>
                <a:ext uri="{FF2B5EF4-FFF2-40B4-BE49-F238E27FC236}">
                  <a16:creationId xmlns:a16="http://schemas.microsoft.com/office/drawing/2014/main" id="{00000000-0008-0000-1A00-000019930A00}"/>
                </a:ext>
              </a:extLst>
            </xdr:cNvPr>
            <xdr:cNvSpPr>
              <a:spLocks noChangeArrowheads="1"/>
            </xdr:cNvSpPr>
          </xdr:nvSpPr>
          <xdr:spPr bwMode="auto">
            <a:xfrm>
              <a:off x="634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6" name="Line 792">
              <a:extLst>
                <a:ext uri="{FF2B5EF4-FFF2-40B4-BE49-F238E27FC236}">
                  <a16:creationId xmlns:a16="http://schemas.microsoft.com/office/drawing/2014/main" id="{00000000-0008-0000-1A00-000018930A00}"/>
                </a:ext>
              </a:extLst>
            </xdr:cNvPr>
            <xdr:cNvSpPr>
              <a:spLocks noChangeShapeType="1"/>
            </xdr:cNvSpPr>
          </xdr:nvSpPr>
          <xdr:spPr bwMode="auto">
            <a:xfrm>
              <a:off x="70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5" name="Rectangle 791">
              <a:extLst>
                <a:ext uri="{FF2B5EF4-FFF2-40B4-BE49-F238E27FC236}">
                  <a16:creationId xmlns:a16="http://schemas.microsoft.com/office/drawing/2014/main" id="{00000000-0008-0000-1A00-000017930A00}"/>
                </a:ext>
              </a:extLst>
            </xdr:cNvPr>
            <xdr:cNvSpPr>
              <a:spLocks noChangeArrowheads="1"/>
            </xdr:cNvSpPr>
          </xdr:nvSpPr>
          <xdr:spPr bwMode="auto">
            <a:xfrm>
              <a:off x="70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4" name="Line 790">
              <a:extLst>
                <a:ext uri="{FF2B5EF4-FFF2-40B4-BE49-F238E27FC236}">
                  <a16:creationId xmlns:a16="http://schemas.microsoft.com/office/drawing/2014/main" id="{00000000-0008-0000-1A00-000016930A00}"/>
                </a:ext>
              </a:extLst>
            </xdr:cNvPr>
            <xdr:cNvSpPr>
              <a:spLocks noChangeShapeType="1"/>
            </xdr:cNvSpPr>
          </xdr:nvSpPr>
          <xdr:spPr bwMode="auto">
            <a:xfrm>
              <a:off x="77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3" name="Rectangle 789">
              <a:extLst>
                <a:ext uri="{FF2B5EF4-FFF2-40B4-BE49-F238E27FC236}">
                  <a16:creationId xmlns:a16="http://schemas.microsoft.com/office/drawing/2014/main" id="{00000000-0008-0000-1A00-000015930A00}"/>
                </a:ext>
              </a:extLst>
            </xdr:cNvPr>
            <xdr:cNvSpPr>
              <a:spLocks noChangeArrowheads="1"/>
            </xdr:cNvSpPr>
          </xdr:nvSpPr>
          <xdr:spPr bwMode="auto">
            <a:xfrm>
              <a:off x="77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2" name="Line 788">
              <a:extLst>
                <a:ext uri="{FF2B5EF4-FFF2-40B4-BE49-F238E27FC236}">
                  <a16:creationId xmlns:a16="http://schemas.microsoft.com/office/drawing/2014/main" id="{00000000-0008-0000-1A00-000014930A00}"/>
                </a:ext>
              </a:extLst>
            </xdr:cNvPr>
            <xdr:cNvSpPr>
              <a:spLocks noChangeShapeType="1"/>
            </xdr:cNvSpPr>
          </xdr:nvSpPr>
          <xdr:spPr bwMode="auto">
            <a:xfrm>
              <a:off x="8571"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1" name="Rectangle 787">
              <a:extLst>
                <a:ext uri="{FF2B5EF4-FFF2-40B4-BE49-F238E27FC236}">
                  <a16:creationId xmlns:a16="http://schemas.microsoft.com/office/drawing/2014/main" id="{00000000-0008-0000-1A00-000013930A00}"/>
                </a:ext>
              </a:extLst>
            </xdr:cNvPr>
            <xdr:cNvSpPr>
              <a:spLocks noChangeArrowheads="1"/>
            </xdr:cNvSpPr>
          </xdr:nvSpPr>
          <xdr:spPr bwMode="auto">
            <a:xfrm>
              <a:off x="8571"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0" name="Line 786">
              <a:extLst>
                <a:ext uri="{FF2B5EF4-FFF2-40B4-BE49-F238E27FC236}">
                  <a16:creationId xmlns:a16="http://schemas.microsoft.com/office/drawing/2014/main" id="{00000000-0008-0000-1A00-000012930A00}"/>
                </a:ext>
              </a:extLst>
            </xdr:cNvPr>
            <xdr:cNvSpPr>
              <a:spLocks noChangeShapeType="1"/>
            </xdr:cNvSpPr>
          </xdr:nvSpPr>
          <xdr:spPr bwMode="auto">
            <a:xfrm>
              <a:off x="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9" name="Rectangle 785">
              <a:extLst>
                <a:ext uri="{FF2B5EF4-FFF2-40B4-BE49-F238E27FC236}">
                  <a16:creationId xmlns:a16="http://schemas.microsoft.com/office/drawing/2014/main" id="{00000000-0008-0000-1A00-000011930A00}"/>
                </a:ext>
              </a:extLst>
            </xdr:cNvPr>
            <xdr:cNvSpPr>
              <a:spLocks noChangeArrowheads="1"/>
            </xdr:cNvSpPr>
          </xdr:nvSpPr>
          <xdr:spPr bwMode="auto">
            <a:xfrm>
              <a:off x="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8" name="Line 784">
              <a:extLst>
                <a:ext uri="{FF2B5EF4-FFF2-40B4-BE49-F238E27FC236}">
                  <a16:creationId xmlns:a16="http://schemas.microsoft.com/office/drawing/2014/main" id="{00000000-0008-0000-1A00-000010930A00}"/>
                </a:ext>
              </a:extLst>
            </xdr:cNvPr>
            <xdr:cNvSpPr>
              <a:spLocks noChangeShapeType="1"/>
            </xdr:cNvSpPr>
          </xdr:nvSpPr>
          <xdr:spPr bwMode="auto">
            <a:xfrm>
              <a:off x="1577"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7" name="Rectangle 783">
              <a:extLst>
                <a:ext uri="{FF2B5EF4-FFF2-40B4-BE49-F238E27FC236}">
                  <a16:creationId xmlns:a16="http://schemas.microsoft.com/office/drawing/2014/main" id="{00000000-0008-0000-1A00-00000F930A00}"/>
                </a:ext>
              </a:extLst>
            </xdr:cNvPr>
            <xdr:cNvSpPr>
              <a:spLocks noChangeArrowheads="1"/>
            </xdr:cNvSpPr>
          </xdr:nvSpPr>
          <xdr:spPr bwMode="auto">
            <a:xfrm>
              <a:off x="1577"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6" name="Line 782">
              <a:extLst>
                <a:ext uri="{FF2B5EF4-FFF2-40B4-BE49-F238E27FC236}">
                  <a16:creationId xmlns:a16="http://schemas.microsoft.com/office/drawing/2014/main" id="{00000000-0008-0000-1A00-00000E930A00}"/>
                </a:ext>
              </a:extLst>
            </xdr:cNvPr>
            <xdr:cNvSpPr>
              <a:spLocks noChangeShapeType="1"/>
            </xdr:cNvSpPr>
          </xdr:nvSpPr>
          <xdr:spPr bwMode="auto">
            <a:xfrm>
              <a:off x="2275"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5" name="Rectangle 781">
              <a:extLst>
                <a:ext uri="{FF2B5EF4-FFF2-40B4-BE49-F238E27FC236}">
                  <a16:creationId xmlns:a16="http://schemas.microsoft.com/office/drawing/2014/main" id="{00000000-0008-0000-1A00-00000D930A00}"/>
                </a:ext>
              </a:extLst>
            </xdr:cNvPr>
            <xdr:cNvSpPr>
              <a:spLocks noChangeArrowheads="1"/>
            </xdr:cNvSpPr>
          </xdr:nvSpPr>
          <xdr:spPr bwMode="auto">
            <a:xfrm>
              <a:off x="2275"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4" name="Line 780">
              <a:extLst>
                <a:ext uri="{FF2B5EF4-FFF2-40B4-BE49-F238E27FC236}">
                  <a16:creationId xmlns:a16="http://schemas.microsoft.com/office/drawing/2014/main" id="{00000000-0008-0000-1A00-00000C930A00}"/>
                </a:ext>
              </a:extLst>
            </xdr:cNvPr>
            <xdr:cNvSpPr>
              <a:spLocks noChangeShapeType="1"/>
            </xdr:cNvSpPr>
          </xdr:nvSpPr>
          <xdr:spPr bwMode="auto">
            <a:xfrm>
              <a:off x="29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3" name="Rectangle 779">
              <a:extLst>
                <a:ext uri="{FF2B5EF4-FFF2-40B4-BE49-F238E27FC236}">
                  <a16:creationId xmlns:a16="http://schemas.microsoft.com/office/drawing/2014/main" id="{00000000-0008-0000-1A00-00000B930A00}"/>
                </a:ext>
              </a:extLst>
            </xdr:cNvPr>
            <xdr:cNvSpPr>
              <a:spLocks noChangeArrowheads="1"/>
            </xdr:cNvSpPr>
          </xdr:nvSpPr>
          <xdr:spPr bwMode="auto">
            <a:xfrm>
              <a:off x="2948" y="5738"/>
              <a:ext cx="12"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2" name="Line 778">
              <a:extLst>
                <a:ext uri="{FF2B5EF4-FFF2-40B4-BE49-F238E27FC236}">
                  <a16:creationId xmlns:a16="http://schemas.microsoft.com/office/drawing/2014/main" id="{00000000-0008-0000-1A00-00000A930A00}"/>
                </a:ext>
              </a:extLst>
            </xdr:cNvPr>
            <xdr:cNvSpPr>
              <a:spLocks noChangeShapeType="1"/>
            </xdr:cNvSpPr>
          </xdr:nvSpPr>
          <xdr:spPr bwMode="auto">
            <a:xfrm>
              <a:off x="3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grpSp>
      <xdr:sp macro="" textlink="">
        <xdr:nvSpPr>
          <xdr:cNvPr id="693000" name="Rectangle 776">
            <a:extLst>
              <a:ext uri="{FF2B5EF4-FFF2-40B4-BE49-F238E27FC236}">
                <a16:creationId xmlns:a16="http://schemas.microsoft.com/office/drawing/2014/main" id="{00000000-0008-0000-1A00-000008930A00}"/>
              </a:ext>
            </a:extLst>
          </xdr:cNvPr>
          <xdr:cNvSpPr>
            <a:spLocks noChangeArrowheads="1"/>
          </xdr:cNvSpPr>
        </xdr:nvSpPr>
        <xdr:spPr bwMode="auto">
          <a:xfrm>
            <a:off x="3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9" name="Line 775">
            <a:extLst>
              <a:ext uri="{FF2B5EF4-FFF2-40B4-BE49-F238E27FC236}">
                <a16:creationId xmlns:a16="http://schemas.microsoft.com/office/drawing/2014/main" id="{00000000-0008-0000-1A00-000007930A00}"/>
              </a:ext>
            </a:extLst>
          </xdr:cNvPr>
          <xdr:cNvSpPr>
            <a:spLocks noChangeShapeType="1"/>
          </xdr:cNvSpPr>
        </xdr:nvSpPr>
        <xdr:spPr bwMode="auto">
          <a:xfrm>
            <a:off x="43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8" name="Rectangle 774">
            <a:extLst>
              <a:ext uri="{FF2B5EF4-FFF2-40B4-BE49-F238E27FC236}">
                <a16:creationId xmlns:a16="http://schemas.microsoft.com/office/drawing/2014/main" id="{00000000-0008-0000-1A00-000006930A00}"/>
              </a:ext>
            </a:extLst>
          </xdr:cNvPr>
          <xdr:cNvSpPr>
            <a:spLocks noChangeArrowheads="1"/>
          </xdr:cNvSpPr>
        </xdr:nvSpPr>
        <xdr:spPr bwMode="auto">
          <a:xfrm>
            <a:off x="43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7" name="Line 773">
            <a:extLst>
              <a:ext uri="{FF2B5EF4-FFF2-40B4-BE49-F238E27FC236}">
                <a16:creationId xmlns:a16="http://schemas.microsoft.com/office/drawing/2014/main" id="{00000000-0008-0000-1A00-000005930A00}"/>
              </a:ext>
            </a:extLst>
          </xdr:cNvPr>
          <xdr:cNvSpPr>
            <a:spLocks noChangeShapeType="1"/>
          </xdr:cNvSpPr>
        </xdr:nvSpPr>
        <xdr:spPr bwMode="auto">
          <a:xfrm>
            <a:off x="4990"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6" name="Rectangle 772">
            <a:extLst>
              <a:ext uri="{FF2B5EF4-FFF2-40B4-BE49-F238E27FC236}">
                <a16:creationId xmlns:a16="http://schemas.microsoft.com/office/drawing/2014/main" id="{00000000-0008-0000-1A00-000004930A00}"/>
              </a:ext>
            </a:extLst>
          </xdr:cNvPr>
          <xdr:cNvSpPr>
            <a:spLocks noChangeArrowheads="1"/>
          </xdr:cNvSpPr>
        </xdr:nvSpPr>
        <xdr:spPr bwMode="auto">
          <a:xfrm>
            <a:off x="4990"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5" name="Line 771">
            <a:extLst>
              <a:ext uri="{FF2B5EF4-FFF2-40B4-BE49-F238E27FC236}">
                <a16:creationId xmlns:a16="http://schemas.microsoft.com/office/drawing/2014/main" id="{00000000-0008-0000-1A00-000003930A00}"/>
              </a:ext>
            </a:extLst>
          </xdr:cNvPr>
          <xdr:cNvSpPr>
            <a:spLocks noChangeShapeType="1"/>
          </xdr:cNvSpPr>
        </xdr:nvSpPr>
        <xdr:spPr bwMode="auto">
          <a:xfrm>
            <a:off x="5662"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4" name="Rectangle 770">
            <a:extLst>
              <a:ext uri="{FF2B5EF4-FFF2-40B4-BE49-F238E27FC236}">
                <a16:creationId xmlns:a16="http://schemas.microsoft.com/office/drawing/2014/main" id="{00000000-0008-0000-1A00-000002930A00}"/>
              </a:ext>
            </a:extLst>
          </xdr:cNvPr>
          <xdr:cNvSpPr>
            <a:spLocks noChangeArrowheads="1"/>
          </xdr:cNvSpPr>
        </xdr:nvSpPr>
        <xdr:spPr bwMode="auto">
          <a:xfrm>
            <a:off x="5662"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3" name="Line 769">
            <a:extLst>
              <a:ext uri="{FF2B5EF4-FFF2-40B4-BE49-F238E27FC236}">
                <a16:creationId xmlns:a16="http://schemas.microsoft.com/office/drawing/2014/main" id="{00000000-0008-0000-1A00-000001930A00}"/>
              </a:ext>
            </a:extLst>
          </xdr:cNvPr>
          <xdr:cNvSpPr>
            <a:spLocks noChangeShapeType="1"/>
          </xdr:cNvSpPr>
        </xdr:nvSpPr>
        <xdr:spPr bwMode="auto">
          <a:xfrm>
            <a:off x="63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2" name="Rectangle 768">
            <a:extLst>
              <a:ext uri="{FF2B5EF4-FFF2-40B4-BE49-F238E27FC236}">
                <a16:creationId xmlns:a16="http://schemas.microsoft.com/office/drawing/2014/main" id="{00000000-0008-0000-1A00-000000930A00}"/>
              </a:ext>
            </a:extLst>
          </xdr:cNvPr>
          <xdr:cNvSpPr>
            <a:spLocks noChangeArrowheads="1"/>
          </xdr:cNvSpPr>
        </xdr:nvSpPr>
        <xdr:spPr bwMode="auto">
          <a:xfrm>
            <a:off x="634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1" name="Line 767">
            <a:extLst>
              <a:ext uri="{FF2B5EF4-FFF2-40B4-BE49-F238E27FC236}">
                <a16:creationId xmlns:a16="http://schemas.microsoft.com/office/drawing/2014/main" id="{00000000-0008-0000-1A00-0000FF920A00}"/>
              </a:ext>
            </a:extLst>
          </xdr:cNvPr>
          <xdr:cNvSpPr>
            <a:spLocks noChangeShapeType="1"/>
          </xdr:cNvSpPr>
        </xdr:nvSpPr>
        <xdr:spPr bwMode="auto">
          <a:xfrm>
            <a:off x="70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0" name="Rectangle 766">
            <a:extLst>
              <a:ext uri="{FF2B5EF4-FFF2-40B4-BE49-F238E27FC236}">
                <a16:creationId xmlns:a16="http://schemas.microsoft.com/office/drawing/2014/main" id="{00000000-0008-0000-1A00-0000FE920A00}"/>
              </a:ext>
            </a:extLst>
          </xdr:cNvPr>
          <xdr:cNvSpPr>
            <a:spLocks noChangeArrowheads="1"/>
          </xdr:cNvSpPr>
        </xdr:nvSpPr>
        <xdr:spPr bwMode="auto">
          <a:xfrm>
            <a:off x="70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9" name="Line 765">
            <a:extLst>
              <a:ext uri="{FF2B5EF4-FFF2-40B4-BE49-F238E27FC236}">
                <a16:creationId xmlns:a16="http://schemas.microsoft.com/office/drawing/2014/main" id="{00000000-0008-0000-1A00-0000FD920A00}"/>
              </a:ext>
            </a:extLst>
          </xdr:cNvPr>
          <xdr:cNvSpPr>
            <a:spLocks noChangeShapeType="1"/>
          </xdr:cNvSpPr>
        </xdr:nvSpPr>
        <xdr:spPr bwMode="auto">
          <a:xfrm>
            <a:off x="77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8" name="Rectangle 764">
            <a:extLst>
              <a:ext uri="{FF2B5EF4-FFF2-40B4-BE49-F238E27FC236}">
                <a16:creationId xmlns:a16="http://schemas.microsoft.com/office/drawing/2014/main" id="{00000000-0008-0000-1A00-0000FC920A00}"/>
              </a:ext>
            </a:extLst>
          </xdr:cNvPr>
          <xdr:cNvSpPr>
            <a:spLocks noChangeArrowheads="1"/>
          </xdr:cNvSpPr>
        </xdr:nvSpPr>
        <xdr:spPr bwMode="auto">
          <a:xfrm>
            <a:off x="77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7" name="Line 763">
            <a:extLst>
              <a:ext uri="{FF2B5EF4-FFF2-40B4-BE49-F238E27FC236}">
                <a16:creationId xmlns:a16="http://schemas.microsoft.com/office/drawing/2014/main" id="{00000000-0008-0000-1A00-0000FB920A00}"/>
              </a:ext>
            </a:extLst>
          </xdr:cNvPr>
          <xdr:cNvSpPr>
            <a:spLocks noChangeShapeType="1"/>
          </xdr:cNvSpPr>
        </xdr:nvSpPr>
        <xdr:spPr bwMode="auto">
          <a:xfrm>
            <a:off x="8571"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6" name="Rectangle 762">
            <a:extLst>
              <a:ext uri="{FF2B5EF4-FFF2-40B4-BE49-F238E27FC236}">
                <a16:creationId xmlns:a16="http://schemas.microsoft.com/office/drawing/2014/main" id="{00000000-0008-0000-1A00-0000FA920A00}"/>
              </a:ext>
            </a:extLst>
          </xdr:cNvPr>
          <xdr:cNvSpPr>
            <a:spLocks noChangeArrowheads="1"/>
          </xdr:cNvSpPr>
        </xdr:nvSpPr>
        <xdr:spPr bwMode="auto">
          <a:xfrm>
            <a:off x="8571"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5" name="Line 761">
            <a:extLst>
              <a:ext uri="{FF2B5EF4-FFF2-40B4-BE49-F238E27FC236}">
                <a16:creationId xmlns:a16="http://schemas.microsoft.com/office/drawing/2014/main" id="{00000000-0008-0000-1A00-0000F9920A00}"/>
              </a:ext>
            </a:extLst>
          </xdr:cNvPr>
          <xdr:cNvSpPr>
            <a:spLocks noChangeShapeType="1"/>
          </xdr:cNvSpPr>
        </xdr:nvSpPr>
        <xdr:spPr bwMode="auto">
          <a:xfrm>
            <a:off x="0"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4" name="Rectangle 760">
            <a:extLst>
              <a:ext uri="{FF2B5EF4-FFF2-40B4-BE49-F238E27FC236}">
                <a16:creationId xmlns:a16="http://schemas.microsoft.com/office/drawing/2014/main" id="{00000000-0008-0000-1A00-0000F8920A00}"/>
              </a:ext>
            </a:extLst>
          </xdr:cNvPr>
          <xdr:cNvSpPr>
            <a:spLocks noChangeArrowheads="1"/>
          </xdr:cNvSpPr>
        </xdr:nvSpPr>
        <xdr:spPr bwMode="auto">
          <a:xfrm>
            <a:off x="0"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3" name="Line 759">
            <a:extLst>
              <a:ext uri="{FF2B5EF4-FFF2-40B4-BE49-F238E27FC236}">
                <a16:creationId xmlns:a16="http://schemas.microsoft.com/office/drawing/2014/main" id="{00000000-0008-0000-1A00-0000F7920A00}"/>
              </a:ext>
            </a:extLst>
          </xdr:cNvPr>
          <xdr:cNvSpPr>
            <a:spLocks noChangeShapeType="1"/>
          </xdr:cNvSpPr>
        </xdr:nvSpPr>
        <xdr:spPr bwMode="auto">
          <a:xfrm>
            <a:off x="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2" name="Rectangle 758">
            <a:extLst>
              <a:ext uri="{FF2B5EF4-FFF2-40B4-BE49-F238E27FC236}">
                <a16:creationId xmlns:a16="http://schemas.microsoft.com/office/drawing/2014/main" id="{00000000-0008-0000-1A00-0000F6920A00}"/>
              </a:ext>
            </a:extLst>
          </xdr:cNvPr>
          <xdr:cNvSpPr>
            <a:spLocks noChangeArrowheads="1"/>
          </xdr:cNvSpPr>
        </xdr:nvSpPr>
        <xdr:spPr bwMode="auto">
          <a:xfrm>
            <a:off x="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1" name="Line 757">
            <a:extLst>
              <a:ext uri="{FF2B5EF4-FFF2-40B4-BE49-F238E27FC236}">
                <a16:creationId xmlns:a16="http://schemas.microsoft.com/office/drawing/2014/main" id="{00000000-0008-0000-1A00-0000F5920A00}"/>
              </a:ext>
            </a:extLst>
          </xdr:cNvPr>
          <xdr:cNvSpPr>
            <a:spLocks noChangeShapeType="1"/>
          </xdr:cNvSpPr>
        </xdr:nvSpPr>
        <xdr:spPr bwMode="auto">
          <a:xfrm>
            <a:off x="1577"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0" name="Rectangle 756">
            <a:extLst>
              <a:ext uri="{FF2B5EF4-FFF2-40B4-BE49-F238E27FC236}">
                <a16:creationId xmlns:a16="http://schemas.microsoft.com/office/drawing/2014/main" id="{00000000-0008-0000-1A00-0000F4920A00}"/>
              </a:ext>
            </a:extLst>
          </xdr:cNvPr>
          <xdr:cNvSpPr>
            <a:spLocks noChangeArrowheads="1"/>
          </xdr:cNvSpPr>
        </xdr:nvSpPr>
        <xdr:spPr bwMode="auto">
          <a:xfrm>
            <a:off x="1577"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9" name="Line 755">
            <a:extLst>
              <a:ext uri="{FF2B5EF4-FFF2-40B4-BE49-F238E27FC236}">
                <a16:creationId xmlns:a16="http://schemas.microsoft.com/office/drawing/2014/main" id="{00000000-0008-0000-1A00-0000F3920A00}"/>
              </a:ext>
            </a:extLst>
          </xdr:cNvPr>
          <xdr:cNvSpPr>
            <a:spLocks noChangeShapeType="1"/>
          </xdr:cNvSpPr>
        </xdr:nvSpPr>
        <xdr:spPr bwMode="auto">
          <a:xfrm>
            <a:off x="2275"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8" name="Rectangle 754">
            <a:extLst>
              <a:ext uri="{FF2B5EF4-FFF2-40B4-BE49-F238E27FC236}">
                <a16:creationId xmlns:a16="http://schemas.microsoft.com/office/drawing/2014/main" id="{00000000-0008-0000-1A00-0000F2920A00}"/>
              </a:ext>
            </a:extLst>
          </xdr:cNvPr>
          <xdr:cNvSpPr>
            <a:spLocks noChangeArrowheads="1"/>
          </xdr:cNvSpPr>
        </xdr:nvSpPr>
        <xdr:spPr bwMode="auto">
          <a:xfrm>
            <a:off x="2275"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7" name="Line 753">
            <a:extLst>
              <a:ext uri="{FF2B5EF4-FFF2-40B4-BE49-F238E27FC236}">
                <a16:creationId xmlns:a16="http://schemas.microsoft.com/office/drawing/2014/main" id="{00000000-0008-0000-1A00-0000F1920A00}"/>
              </a:ext>
            </a:extLst>
          </xdr:cNvPr>
          <xdr:cNvSpPr>
            <a:spLocks noChangeShapeType="1"/>
          </xdr:cNvSpPr>
        </xdr:nvSpPr>
        <xdr:spPr bwMode="auto">
          <a:xfrm>
            <a:off x="29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6" name="Rectangle 752">
            <a:extLst>
              <a:ext uri="{FF2B5EF4-FFF2-40B4-BE49-F238E27FC236}">
                <a16:creationId xmlns:a16="http://schemas.microsoft.com/office/drawing/2014/main" id="{00000000-0008-0000-1A00-0000F0920A00}"/>
              </a:ext>
            </a:extLst>
          </xdr:cNvPr>
          <xdr:cNvSpPr>
            <a:spLocks noChangeArrowheads="1"/>
          </xdr:cNvSpPr>
        </xdr:nvSpPr>
        <xdr:spPr bwMode="auto">
          <a:xfrm>
            <a:off x="2948" y="7263"/>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5" name="Line 751">
            <a:extLst>
              <a:ext uri="{FF2B5EF4-FFF2-40B4-BE49-F238E27FC236}">
                <a16:creationId xmlns:a16="http://schemas.microsoft.com/office/drawing/2014/main" id="{00000000-0008-0000-1A00-0000EF920A00}"/>
              </a:ext>
            </a:extLst>
          </xdr:cNvPr>
          <xdr:cNvSpPr>
            <a:spLocks noChangeShapeType="1"/>
          </xdr:cNvSpPr>
        </xdr:nvSpPr>
        <xdr:spPr bwMode="auto">
          <a:xfrm>
            <a:off x="3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4" name="Rectangle 750">
            <a:extLst>
              <a:ext uri="{FF2B5EF4-FFF2-40B4-BE49-F238E27FC236}">
                <a16:creationId xmlns:a16="http://schemas.microsoft.com/office/drawing/2014/main" id="{00000000-0008-0000-1A00-0000EE920A00}"/>
              </a:ext>
            </a:extLst>
          </xdr:cNvPr>
          <xdr:cNvSpPr>
            <a:spLocks noChangeArrowheads="1"/>
          </xdr:cNvSpPr>
        </xdr:nvSpPr>
        <xdr:spPr bwMode="auto">
          <a:xfrm>
            <a:off x="3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3" name="Line 749">
            <a:extLst>
              <a:ext uri="{FF2B5EF4-FFF2-40B4-BE49-F238E27FC236}">
                <a16:creationId xmlns:a16="http://schemas.microsoft.com/office/drawing/2014/main" id="{00000000-0008-0000-1A00-0000ED920A00}"/>
              </a:ext>
            </a:extLst>
          </xdr:cNvPr>
          <xdr:cNvSpPr>
            <a:spLocks noChangeShapeType="1"/>
          </xdr:cNvSpPr>
        </xdr:nvSpPr>
        <xdr:spPr bwMode="auto">
          <a:xfrm>
            <a:off x="43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2" name="Rectangle 748">
            <a:extLst>
              <a:ext uri="{FF2B5EF4-FFF2-40B4-BE49-F238E27FC236}">
                <a16:creationId xmlns:a16="http://schemas.microsoft.com/office/drawing/2014/main" id="{00000000-0008-0000-1A00-0000EC920A00}"/>
              </a:ext>
            </a:extLst>
          </xdr:cNvPr>
          <xdr:cNvSpPr>
            <a:spLocks noChangeArrowheads="1"/>
          </xdr:cNvSpPr>
        </xdr:nvSpPr>
        <xdr:spPr bwMode="auto">
          <a:xfrm>
            <a:off x="43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1" name="Line 747">
            <a:extLst>
              <a:ext uri="{FF2B5EF4-FFF2-40B4-BE49-F238E27FC236}">
                <a16:creationId xmlns:a16="http://schemas.microsoft.com/office/drawing/2014/main" id="{00000000-0008-0000-1A00-0000EB920A00}"/>
              </a:ext>
            </a:extLst>
          </xdr:cNvPr>
          <xdr:cNvSpPr>
            <a:spLocks noChangeShapeType="1"/>
          </xdr:cNvSpPr>
        </xdr:nvSpPr>
        <xdr:spPr bwMode="auto">
          <a:xfrm>
            <a:off x="4990"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0" name="Rectangle 746">
            <a:extLst>
              <a:ext uri="{FF2B5EF4-FFF2-40B4-BE49-F238E27FC236}">
                <a16:creationId xmlns:a16="http://schemas.microsoft.com/office/drawing/2014/main" id="{00000000-0008-0000-1A00-0000EA920A00}"/>
              </a:ext>
            </a:extLst>
          </xdr:cNvPr>
          <xdr:cNvSpPr>
            <a:spLocks noChangeArrowheads="1"/>
          </xdr:cNvSpPr>
        </xdr:nvSpPr>
        <xdr:spPr bwMode="auto">
          <a:xfrm>
            <a:off x="4990"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9" name="Line 745">
            <a:extLst>
              <a:ext uri="{FF2B5EF4-FFF2-40B4-BE49-F238E27FC236}">
                <a16:creationId xmlns:a16="http://schemas.microsoft.com/office/drawing/2014/main" id="{00000000-0008-0000-1A00-0000E9920A00}"/>
              </a:ext>
            </a:extLst>
          </xdr:cNvPr>
          <xdr:cNvSpPr>
            <a:spLocks noChangeShapeType="1"/>
          </xdr:cNvSpPr>
        </xdr:nvSpPr>
        <xdr:spPr bwMode="auto">
          <a:xfrm>
            <a:off x="5662"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8" name="Rectangle 744">
            <a:extLst>
              <a:ext uri="{FF2B5EF4-FFF2-40B4-BE49-F238E27FC236}">
                <a16:creationId xmlns:a16="http://schemas.microsoft.com/office/drawing/2014/main" id="{00000000-0008-0000-1A00-0000E8920A00}"/>
              </a:ext>
            </a:extLst>
          </xdr:cNvPr>
          <xdr:cNvSpPr>
            <a:spLocks noChangeArrowheads="1"/>
          </xdr:cNvSpPr>
        </xdr:nvSpPr>
        <xdr:spPr bwMode="auto">
          <a:xfrm>
            <a:off x="5662"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7" name="Line 743">
            <a:extLst>
              <a:ext uri="{FF2B5EF4-FFF2-40B4-BE49-F238E27FC236}">
                <a16:creationId xmlns:a16="http://schemas.microsoft.com/office/drawing/2014/main" id="{00000000-0008-0000-1A00-0000E7920A00}"/>
              </a:ext>
            </a:extLst>
          </xdr:cNvPr>
          <xdr:cNvSpPr>
            <a:spLocks noChangeShapeType="1"/>
          </xdr:cNvSpPr>
        </xdr:nvSpPr>
        <xdr:spPr bwMode="auto">
          <a:xfrm>
            <a:off x="63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6" name="Rectangle 742">
            <a:extLst>
              <a:ext uri="{FF2B5EF4-FFF2-40B4-BE49-F238E27FC236}">
                <a16:creationId xmlns:a16="http://schemas.microsoft.com/office/drawing/2014/main" id="{00000000-0008-0000-1A00-0000E6920A00}"/>
              </a:ext>
            </a:extLst>
          </xdr:cNvPr>
          <xdr:cNvSpPr>
            <a:spLocks noChangeArrowheads="1"/>
          </xdr:cNvSpPr>
        </xdr:nvSpPr>
        <xdr:spPr bwMode="auto">
          <a:xfrm>
            <a:off x="634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5" name="Line 741">
            <a:extLst>
              <a:ext uri="{FF2B5EF4-FFF2-40B4-BE49-F238E27FC236}">
                <a16:creationId xmlns:a16="http://schemas.microsoft.com/office/drawing/2014/main" id="{00000000-0008-0000-1A00-0000E5920A00}"/>
              </a:ext>
            </a:extLst>
          </xdr:cNvPr>
          <xdr:cNvSpPr>
            <a:spLocks noChangeShapeType="1"/>
          </xdr:cNvSpPr>
        </xdr:nvSpPr>
        <xdr:spPr bwMode="auto">
          <a:xfrm>
            <a:off x="70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4" name="Rectangle 740">
            <a:extLst>
              <a:ext uri="{FF2B5EF4-FFF2-40B4-BE49-F238E27FC236}">
                <a16:creationId xmlns:a16="http://schemas.microsoft.com/office/drawing/2014/main" id="{00000000-0008-0000-1A00-0000E4920A00}"/>
              </a:ext>
            </a:extLst>
          </xdr:cNvPr>
          <xdr:cNvSpPr>
            <a:spLocks noChangeArrowheads="1"/>
          </xdr:cNvSpPr>
        </xdr:nvSpPr>
        <xdr:spPr bwMode="auto">
          <a:xfrm>
            <a:off x="70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3" name="Line 739">
            <a:extLst>
              <a:ext uri="{FF2B5EF4-FFF2-40B4-BE49-F238E27FC236}">
                <a16:creationId xmlns:a16="http://schemas.microsoft.com/office/drawing/2014/main" id="{00000000-0008-0000-1A00-0000E3920A00}"/>
              </a:ext>
            </a:extLst>
          </xdr:cNvPr>
          <xdr:cNvSpPr>
            <a:spLocks noChangeShapeType="1"/>
          </xdr:cNvSpPr>
        </xdr:nvSpPr>
        <xdr:spPr bwMode="auto">
          <a:xfrm>
            <a:off x="77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2" name="Rectangle 738">
            <a:extLst>
              <a:ext uri="{FF2B5EF4-FFF2-40B4-BE49-F238E27FC236}">
                <a16:creationId xmlns:a16="http://schemas.microsoft.com/office/drawing/2014/main" id="{00000000-0008-0000-1A00-0000E2920A00}"/>
              </a:ext>
            </a:extLst>
          </xdr:cNvPr>
          <xdr:cNvSpPr>
            <a:spLocks noChangeArrowheads="1"/>
          </xdr:cNvSpPr>
        </xdr:nvSpPr>
        <xdr:spPr bwMode="auto">
          <a:xfrm>
            <a:off x="77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1" name="Line 737">
            <a:extLst>
              <a:ext uri="{FF2B5EF4-FFF2-40B4-BE49-F238E27FC236}">
                <a16:creationId xmlns:a16="http://schemas.microsoft.com/office/drawing/2014/main" id="{00000000-0008-0000-1A00-0000E1920A00}"/>
              </a:ext>
            </a:extLst>
          </xdr:cNvPr>
          <xdr:cNvSpPr>
            <a:spLocks noChangeShapeType="1"/>
          </xdr:cNvSpPr>
        </xdr:nvSpPr>
        <xdr:spPr bwMode="auto">
          <a:xfrm>
            <a:off x="8571"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0" name="Rectangle 736">
            <a:extLst>
              <a:ext uri="{FF2B5EF4-FFF2-40B4-BE49-F238E27FC236}">
                <a16:creationId xmlns:a16="http://schemas.microsoft.com/office/drawing/2014/main" id="{00000000-0008-0000-1A00-0000E0920A00}"/>
              </a:ext>
            </a:extLst>
          </xdr:cNvPr>
          <xdr:cNvSpPr>
            <a:spLocks noChangeArrowheads="1"/>
          </xdr:cNvSpPr>
        </xdr:nvSpPr>
        <xdr:spPr bwMode="auto">
          <a:xfrm>
            <a:off x="8571"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9" name="Line 735">
            <a:extLst>
              <a:ext uri="{FF2B5EF4-FFF2-40B4-BE49-F238E27FC236}">
                <a16:creationId xmlns:a16="http://schemas.microsoft.com/office/drawing/2014/main" id="{00000000-0008-0000-1A00-0000DF920A00}"/>
              </a:ext>
            </a:extLst>
          </xdr:cNvPr>
          <xdr:cNvSpPr>
            <a:spLocks noChangeShapeType="1"/>
          </xdr:cNvSpPr>
        </xdr:nvSpPr>
        <xdr:spPr bwMode="auto">
          <a:xfrm>
            <a:off x="9347"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8" name="Rectangle 734">
            <a:extLst>
              <a:ext uri="{FF2B5EF4-FFF2-40B4-BE49-F238E27FC236}">
                <a16:creationId xmlns:a16="http://schemas.microsoft.com/office/drawing/2014/main" id="{00000000-0008-0000-1A00-0000DE920A00}"/>
              </a:ext>
            </a:extLst>
          </xdr:cNvPr>
          <xdr:cNvSpPr>
            <a:spLocks noChangeArrowheads="1"/>
          </xdr:cNvSpPr>
        </xdr:nvSpPr>
        <xdr:spPr bwMode="auto">
          <a:xfrm>
            <a:off x="9347"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7" name="Line 733">
            <a:extLst>
              <a:ext uri="{FF2B5EF4-FFF2-40B4-BE49-F238E27FC236}">
                <a16:creationId xmlns:a16="http://schemas.microsoft.com/office/drawing/2014/main" id="{00000000-0008-0000-1A00-0000DD920A00}"/>
              </a:ext>
            </a:extLst>
          </xdr:cNvPr>
          <xdr:cNvSpPr>
            <a:spLocks noChangeShapeType="1"/>
          </xdr:cNvSpPr>
        </xdr:nvSpPr>
        <xdr:spPr bwMode="auto">
          <a:xfrm>
            <a:off x="0" y="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6" name="Rectangle 732">
            <a:extLst>
              <a:ext uri="{FF2B5EF4-FFF2-40B4-BE49-F238E27FC236}">
                <a16:creationId xmlns:a16="http://schemas.microsoft.com/office/drawing/2014/main" id="{00000000-0008-0000-1A00-0000DC920A00}"/>
              </a:ext>
            </a:extLst>
          </xdr:cNvPr>
          <xdr:cNvSpPr>
            <a:spLocks noChangeArrowheads="1"/>
          </xdr:cNvSpPr>
        </xdr:nvSpPr>
        <xdr:spPr bwMode="auto">
          <a:xfrm>
            <a:off x="0" y="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5" name="Line 731">
            <a:extLst>
              <a:ext uri="{FF2B5EF4-FFF2-40B4-BE49-F238E27FC236}">
                <a16:creationId xmlns:a16="http://schemas.microsoft.com/office/drawing/2014/main" id="{00000000-0008-0000-1A00-0000DB920A00}"/>
              </a:ext>
            </a:extLst>
          </xdr:cNvPr>
          <xdr:cNvSpPr>
            <a:spLocks noChangeShapeType="1"/>
          </xdr:cNvSpPr>
        </xdr:nvSpPr>
        <xdr:spPr bwMode="auto">
          <a:xfrm>
            <a:off x="0" y="2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4" name="Rectangle 730">
            <a:extLst>
              <a:ext uri="{FF2B5EF4-FFF2-40B4-BE49-F238E27FC236}">
                <a16:creationId xmlns:a16="http://schemas.microsoft.com/office/drawing/2014/main" id="{00000000-0008-0000-1A00-0000DA920A00}"/>
              </a:ext>
            </a:extLst>
          </xdr:cNvPr>
          <xdr:cNvSpPr>
            <a:spLocks noChangeArrowheads="1"/>
          </xdr:cNvSpPr>
        </xdr:nvSpPr>
        <xdr:spPr bwMode="auto">
          <a:xfrm>
            <a:off x="0" y="2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3" name="Line 729">
            <a:extLst>
              <a:ext uri="{FF2B5EF4-FFF2-40B4-BE49-F238E27FC236}">
                <a16:creationId xmlns:a16="http://schemas.microsoft.com/office/drawing/2014/main" id="{00000000-0008-0000-1A00-0000D9920A00}"/>
              </a:ext>
            </a:extLst>
          </xdr:cNvPr>
          <xdr:cNvSpPr>
            <a:spLocks noChangeShapeType="1"/>
          </xdr:cNvSpPr>
        </xdr:nvSpPr>
        <xdr:spPr bwMode="auto">
          <a:xfrm>
            <a:off x="0" y="56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2" name="Rectangle 728">
            <a:extLst>
              <a:ext uri="{FF2B5EF4-FFF2-40B4-BE49-F238E27FC236}">
                <a16:creationId xmlns:a16="http://schemas.microsoft.com/office/drawing/2014/main" id="{00000000-0008-0000-1A00-0000D8920A00}"/>
              </a:ext>
            </a:extLst>
          </xdr:cNvPr>
          <xdr:cNvSpPr>
            <a:spLocks noChangeArrowheads="1"/>
          </xdr:cNvSpPr>
        </xdr:nvSpPr>
        <xdr:spPr bwMode="auto">
          <a:xfrm>
            <a:off x="0" y="56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1" name="Line 727">
            <a:extLst>
              <a:ext uri="{FF2B5EF4-FFF2-40B4-BE49-F238E27FC236}">
                <a16:creationId xmlns:a16="http://schemas.microsoft.com/office/drawing/2014/main" id="{00000000-0008-0000-1A00-0000D7920A00}"/>
              </a:ext>
            </a:extLst>
          </xdr:cNvPr>
          <xdr:cNvSpPr>
            <a:spLocks noChangeShapeType="1"/>
          </xdr:cNvSpPr>
        </xdr:nvSpPr>
        <xdr:spPr bwMode="auto">
          <a:xfrm>
            <a:off x="0" y="81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0" name="Rectangle 726">
            <a:extLst>
              <a:ext uri="{FF2B5EF4-FFF2-40B4-BE49-F238E27FC236}">
                <a16:creationId xmlns:a16="http://schemas.microsoft.com/office/drawing/2014/main" id="{00000000-0008-0000-1A00-0000D6920A00}"/>
              </a:ext>
            </a:extLst>
          </xdr:cNvPr>
          <xdr:cNvSpPr>
            <a:spLocks noChangeArrowheads="1"/>
          </xdr:cNvSpPr>
        </xdr:nvSpPr>
        <xdr:spPr bwMode="auto">
          <a:xfrm>
            <a:off x="0" y="81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9" name="Line 725">
            <a:extLst>
              <a:ext uri="{FF2B5EF4-FFF2-40B4-BE49-F238E27FC236}">
                <a16:creationId xmlns:a16="http://schemas.microsoft.com/office/drawing/2014/main" id="{00000000-0008-0000-1A00-0000D5920A00}"/>
              </a:ext>
            </a:extLst>
          </xdr:cNvPr>
          <xdr:cNvSpPr>
            <a:spLocks noChangeShapeType="1"/>
          </xdr:cNvSpPr>
        </xdr:nvSpPr>
        <xdr:spPr bwMode="auto">
          <a:xfrm>
            <a:off x="0" y="103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8" name="Rectangle 724">
            <a:extLst>
              <a:ext uri="{FF2B5EF4-FFF2-40B4-BE49-F238E27FC236}">
                <a16:creationId xmlns:a16="http://schemas.microsoft.com/office/drawing/2014/main" id="{00000000-0008-0000-1A00-0000D4920A00}"/>
              </a:ext>
            </a:extLst>
          </xdr:cNvPr>
          <xdr:cNvSpPr>
            <a:spLocks noChangeArrowheads="1"/>
          </xdr:cNvSpPr>
        </xdr:nvSpPr>
        <xdr:spPr bwMode="auto">
          <a:xfrm>
            <a:off x="0" y="103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7" name="Line 723">
            <a:extLst>
              <a:ext uri="{FF2B5EF4-FFF2-40B4-BE49-F238E27FC236}">
                <a16:creationId xmlns:a16="http://schemas.microsoft.com/office/drawing/2014/main" id="{00000000-0008-0000-1A00-0000D3920A00}"/>
              </a:ext>
            </a:extLst>
          </xdr:cNvPr>
          <xdr:cNvSpPr>
            <a:spLocks noChangeShapeType="1"/>
          </xdr:cNvSpPr>
        </xdr:nvSpPr>
        <xdr:spPr bwMode="auto">
          <a:xfrm>
            <a:off x="0" y="127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6" name="Rectangle 722">
            <a:extLst>
              <a:ext uri="{FF2B5EF4-FFF2-40B4-BE49-F238E27FC236}">
                <a16:creationId xmlns:a16="http://schemas.microsoft.com/office/drawing/2014/main" id="{00000000-0008-0000-1A00-0000D2920A00}"/>
              </a:ext>
            </a:extLst>
          </xdr:cNvPr>
          <xdr:cNvSpPr>
            <a:spLocks noChangeArrowheads="1"/>
          </xdr:cNvSpPr>
        </xdr:nvSpPr>
        <xdr:spPr bwMode="auto">
          <a:xfrm>
            <a:off x="0" y="127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5" name="Line 721">
            <a:extLst>
              <a:ext uri="{FF2B5EF4-FFF2-40B4-BE49-F238E27FC236}">
                <a16:creationId xmlns:a16="http://schemas.microsoft.com/office/drawing/2014/main" id="{00000000-0008-0000-1A00-0000D1920A00}"/>
              </a:ext>
            </a:extLst>
          </xdr:cNvPr>
          <xdr:cNvSpPr>
            <a:spLocks noChangeShapeType="1"/>
          </xdr:cNvSpPr>
        </xdr:nvSpPr>
        <xdr:spPr bwMode="auto">
          <a:xfrm>
            <a:off x="0" y="149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4" name="Rectangle 720">
            <a:extLst>
              <a:ext uri="{FF2B5EF4-FFF2-40B4-BE49-F238E27FC236}">
                <a16:creationId xmlns:a16="http://schemas.microsoft.com/office/drawing/2014/main" id="{00000000-0008-0000-1A00-0000D0920A00}"/>
              </a:ext>
            </a:extLst>
          </xdr:cNvPr>
          <xdr:cNvSpPr>
            <a:spLocks noChangeArrowheads="1"/>
          </xdr:cNvSpPr>
        </xdr:nvSpPr>
        <xdr:spPr bwMode="auto">
          <a:xfrm>
            <a:off x="0" y="149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3" name="Line 719">
            <a:extLst>
              <a:ext uri="{FF2B5EF4-FFF2-40B4-BE49-F238E27FC236}">
                <a16:creationId xmlns:a16="http://schemas.microsoft.com/office/drawing/2014/main" id="{00000000-0008-0000-1A00-0000CF920A00}"/>
              </a:ext>
            </a:extLst>
          </xdr:cNvPr>
          <xdr:cNvSpPr>
            <a:spLocks noChangeShapeType="1"/>
          </xdr:cNvSpPr>
        </xdr:nvSpPr>
        <xdr:spPr bwMode="auto">
          <a:xfrm>
            <a:off x="0" y="257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2" name="Rectangle 718">
            <a:extLst>
              <a:ext uri="{FF2B5EF4-FFF2-40B4-BE49-F238E27FC236}">
                <a16:creationId xmlns:a16="http://schemas.microsoft.com/office/drawing/2014/main" id="{00000000-0008-0000-1A00-0000CE920A00}"/>
              </a:ext>
            </a:extLst>
          </xdr:cNvPr>
          <xdr:cNvSpPr>
            <a:spLocks noChangeArrowheads="1"/>
          </xdr:cNvSpPr>
        </xdr:nvSpPr>
        <xdr:spPr bwMode="auto">
          <a:xfrm>
            <a:off x="0" y="257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1" name="Line 717">
            <a:extLst>
              <a:ext uri="{FF2B5EF4-FFF2-40B4-BE49-F238E27FC236}">
                <a16:creationId xmlns:a16="http://schemas.microsoft.com/office/drawing/2014/main" id="{00000000-0008-0000-1A00-0000CD920A00}"/>
              </a:ext>
            </a:extLst>
          </xdr:cNvPr>
          <xdr:cNvSpPr>
            <a:spLocks noChangeShapeType="1"/>
          </xdr:cNvSpPr>
        </xdr:nvSpPr>
        <xdr:spPr bwMode="auto">
          <a:xfrm>
            <a:off x="0" y="27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0" name="Rectangle 716">
            <a:extLst>
              <a:ext uri="{FF2B5EF4-FFF2-40B4-BE49-F238E27FC236}">
                <a16:creationId xmlns:a16="http://schemas.microsoft.com/office/drawing/2014/main" id="{00000000-0008-0000-1A00-0000CC920A00}"/>
              </a:ext>
            </a:extLst>
          </xdr:cNvPr>
          <xdr:cNvSpPr>
            <a:spLocks noChangeArrowheads="1"/>
          </xdr:cNvSpPr>
        </xdr:nvSpPr>
        <xdr:spPr bwMode="auto">
          <a:xfrm>
            <a:off x="0" y="27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9" name="Line 715">
            <a:extLst>
              <a:ext uri="{FF2B5EF4-FFF2-40B4-BE49-F238E27FC236}">
                <a16:creationId xmlns:a16="http://schemas.microsoft.com/office/drawing/2014/main" id="{00000000-0008-0000-1A00-0000CB920A00}"/>
              </a:ext>
            </a:extLst>
          </xdr:cNvPr>
          <xdr:cNvSpPr>
            <a:spLocks noChangeShapeType="1"/>
          </xdr:cNvSpPr>
        </xdr:nvSpPr>
        <xdr:spPr bwMode="auto">
          <a:xfrm>
            <a:off x="0" y="407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8" name="Rectangle 714">
            <a:extLst>
              <a:ext uri="{FF2B5EF4-FFF2-40B4-BE49-F238E27FC236}">
                <a16:creationId xmlns:a16="http://schemas.microsoft.com/office/drawing/2014/main" id="{00000000-0008-0000-1A00-0000CA920A00}"/>
              </a:ext>
            </a:extLst>
          </xdr:cNvPr>
          <xdr:cNvSpPr>
            <a:spLocks noChangeArrowheads="1"/>
          </xdr:cNvSpPr>
        </xdr:nvSpPr>
        <xdr:spPr bwMode="auto">
          <a:xfrm>
            <a:off x="0" y="407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7" name="Line 713">
            <a:extLst>
              <a:ext uri="{FF2B5EF4-FFF2-40B4-BE49-F238E27FC236}">
                <a16:creationId xmlns:a16="http://schemas.microsoft.com/office/drawing/2014/main" id="{00000000-0008-0000-1A00-0000C9920A00}"/>
              </a:ext>
            </a:extLst>
          </xdr:cNvPr>
          <xdr:cNvSpPr>
            <a:spLocks noChangeShapeType="1"/>
          </xdr:cNvSpPr>
        </xdr:nvSpPr>
        <xdr:spPr bwMode="auto">
          <a:xfrm>
            <a:off x="0" y="429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6" name="Rectangle 712">
            <a:extLst>
              <a:ext uri="{FF2B5EF4-FFF2-40B4-BE49-F238E27FC236}">
                <a16:creationId xmlns:a16="http://schemas.microsoft.com/office/drawing/2014/main" id="{00000000-0008-0000-1A00-0000C8920A00}"/>
              </a:ext>
            </a:extLst>
          </xdr:cNvPr>
          <xdr:cNvSpPr>
            <a:spLocks noChangeArrowheads="1"/>
          </xdr:cNvSpPr>
        </xdr:nvSpPr>
        <xdr:spPr bwMode="auto">
          <a:xfrm>
            <a:off x="0" y="429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5" name="Line 711">
            <a:extLst>
              <a:ext uri="{FF2B5EF4-FFF2-40B4-BE49-F238E27FC236}">
                <a16:creationId xmlns:a16="http://schemas.microsoft.com/office/drawing/2014/main" id="{00000000-0008-0000-1A00-0000C7920A00}"/>
              </a:ext>
            </a:extLst>
          </xdr:cNvPr>
          <xdr:cNvSpPr>
            <a:spLocks noChangeShapeType="1"/>
          </xdr:cNvSpPr>
        </xdr:nvSpPr>
        <xdr:spPr bwMode="auto">
          <a:xfrm>
            <a:off x="0" y="501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4" name="Rectangle 710">
            <a:extLst>
              <a:ext uri="{FF2B5EF4-FFF2-40B4-BE49-F238E27FC236}">
                <a16:creationId xmlns:a16="http://schemas.microsoft.com/office/drawing/2014/main" id="{00000000-0008-0000-1A00-0000C6920A00}"/>
              </a:ext>
            </a:extLst>
          </xdr:cNvPr>
          <xdr:cNvSpPr>
            <a:spLocks noChangeArrowheads="1"/>
          </xdr:cNvSpPr>
        </xdr:nvSpPr>
        <xdr:spPr bwMode="auto">
          <a:xfrm>
            <a:off x="0" y="5015"/>
            <a:ext cx="9373" cy="1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3" name="Line 709">
            <a:extLst>
              <a:ext uri="{FF2B5EF4-FFF2-40B4-BE49-F238E27FC236}">
                <a16:creationId xmlns:a16="http://schemas.microsoft.com/office/drawing/2014/main" id="{00000000-0008-0000-1A00-0000C5920A00}"/>
              </a:ext>
            </a:extLst>
          </xdr:cNvPr>
          <xdr:cNvSpPr>
            <a:spLocks noChangeShapeType="1"/>
          </xdr:cNvSpPr>
        </xdr:nvSpPr>
        <xdr:spPr bwMode="auto">
          <a:xfrm>
            <a:off x="0" y="526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2" name="Rectangle 708">
            <a:extLst>
              <a:ext uri="{FF2B5EF4-FFF2-40B4-BE49-F238E27FC236}">
                <a16:creationId xmlns:a16="http://schemas.microsoft.com/office/drawing/2014/main" id="{00000000-0008-0000-1A00-0000C4920A00}"/>
              </a:ext>
            </a:extLst>
          </xdr:cNvPr>
          <xdr:cNvSpPr>
            <a:spLocks noChangeArrowheads="1"/>
          </xdr:cNvSpPr>
        </xdr:nvSpPr>
        <xdr:spPr bwMode="auto">
          <a:xfrm>
            <a:off x="0" y="526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1" name="Line 707">
            <a:extLst>
              <a:ext uri="{FF2B5EF4-FFF2-40B4-BE49-F238E27FC236}">
                <a16:creationId xmlns:a16="http://schemas.microsoft.com/office/drawing/2014/main" id="{00000000-0008-0000-1A00-0000C3920A00}"/>
              </a:ext>
            </a:extLst>
          </xdr:cNvPr>
          <xdr:cNvSpPr>
            <a:spLocks noChangeShapeType="1"/>
          </xdr:cNvSpPr>
        </xdr:nvSpPr>
        <xdr:spPr bwMode="auto">
          <a:xfrm>
            <a:off x="0" y="572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0" name="Rectangle 706">
            <a:extLst>
              <a:ext uri="{FF2B5EF4-FFF2-40B4-BE49-F238E27FC236}">
                <a16:creationId xmlns:a16="http://schemas.microsoft.com/office/drawing/2014/main" id="{00000000-0008-0000-1A00-0000C2920A00}"/>
              </a:ext>
            </a:extLst>
          </xdr:cNvPr>
          <xdr:cNvSpPr>
            <a:spLocks noChangeArrowheads="1"/>
          </xdr:cNvSpPr>
        </xdr:nvSpPr>
        <xdr:spPr bwMode="auto">
          <a:xfrm>
            <a:off x="0" y="5725"/>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9" name="Line 705">
            <a:extLst>
              <a:ext uri="{FF2B5EF4-FFF2-40B4-BE49-F238E27FC236}">
                <a16:creationId xmlns:a16="http://schemas.microsoft.com/office/drawing/2014/main" id="{00000000-0008-0000-1A00-0000C1920A00}"/>
              </a:ext>
            </a:extLst>
          </xdr:cNvPr>
          <xdr:cNvSpPr>
            <a:spLocks noChangeShapeType="1"/>
          </xdr:cNvSpPr>
        </xdr:nvSpPr>
        <xdr:spPr bwMode="auto">
          <a:xfrm>
            <a:off x="0" y="59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8" name="Rectangle 704">
            <a:extLst>
              <a:ext uri="{FF2B5EF4-FFF2-40B4-BE49-F238E27FC236}">
                <a16:creationId xmlns:a16="http://schemas.microsoft.com/office/drawing/2014/main" id="{00000000-0008-0000-1A00-0000C0920A00}"/>
              </a:ext>
            </a:extLst>
          </xdr:cNvPr>
          <xdr:cNvSpPr>
            <a:spLocks noChangeArrowheads="1"/>
          </xdr:cNvSpPr>
        </xdr:nvSpPr>
        <xdr:spPr bwMode="auto">
          <a:xfrm>
            <a:off x="0" y="59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7" name="Line 703">
            <a:extLst>
              <a:ext uri="{FF2B5EF4-FFF2-40B4-BE49-F238E27FC236}">
                <a16:creationId xmlns:a16="http://schemas.microsoft.com/office/drawing/2014/main" id="{00000000-0008-0000-1A00-0000BF920A00}"/>
              </a:ext>
            </a:extLst>
          </xdr:cNvPr>
          <xdr:cNvSpPr>
            <a:spLocks noChangeShapeType="1"/>
          </xdr:cNvSpPr>
        </xdr:nvSpPr>
        <xdr:spPr bwMode="auto">
          <a:xfrm>
            <a:off x="0" y="725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6" name="Rectangle 702">
            <a:extLst>
              <a:ext uri="{FF2B5EF4-FFF2-40B4-BE49-F238E27FC236}">
                <a16:creationId xmlns:a16="http://schemas.microsoft.com/office/drawing/2014/main" id="{00000000-0008-0000-1A00-0000BE920A00}"/>
              </a:ext>
            </a:extLst>
          </xdr:cNvPr>
          <xdr:cNvSpPr>
            <a:spLocks noChangeArrowheads="1"/>
          </xdr:cNvSpPr>
        </xdr:nvSpPr>
        <xdr:spPr bwMode="auto">
          <a:xfrm>
            <a:off x="0" y="725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5" name="Line 701">
            <a:extLst>
              <a:ext uri="{FF2B5EF4-FFF2-40B4-BE49-F238E27FC236}">
                <a16:creationId xmlns:a16="http://schemas.microsoft.com/office/drawing/2014/main" id="{00000000-0008-0000-1A00-0000BD920A00}"/>
              </a:ext>
            </a:extLst>
          </xdr:cNvPr>
          <xdr:cNvSpPr>
            <a:spLocks noChangeShapeType="1"/>
          </xdr:cNvSpPr>
        </xdr:nvSpPr>
        <xdr:spPr bwMode="auto">
          <a:xfrm>
            <a:off x="0" y="747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4" name="Rectangle 700">
            <a:extLst>
              <a:ext uri="{FF2B5EF4-FFF2-40B4-BE49-F238E27FC236}">
                <a16:creationId xmlns:a16="http://schemas.microsoft.com/office/drawing/2014/main" id="{00000000-0008-0000-1A00-0000BC920A00}"/>
              </a:ext>
            </a:extLst>
          </xdr:cNvPr>
          <xdr:cNvSpPr>
            <a:spLocks noChangeArrowheads="1"/>
          </xdr:cNvSpPr>
        </xdr:nvSpPr>
        <xdr:spPr bwMode="auto">
          <a:xfrm>
            <a:off x="0" y="747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3" name="Line 699">
            <a:extLst>
              <a:ext uri="{FF2B5EF4-FFF2-40B4-BE49-F238E27FC236}">
                <a16:creationId xmlns:a16="http://schemas.microsoft.com/office/drawing/2014/main" id="{00000000-0008-0000-1A00-0000BB920A00}"/>
              </a:ext>
            </a:extLst>
          </xdr:cNvPr>
          <xdr:cNvSpPr>
            <a:spLocks noChangeShapeType="1"/>
          </xdr:cNvSpPr>
        </xdr:nvSpPr>
        <xdr:spPr bwMode="auto">
          <a:xfrm>
            <a:off x="0" y="847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2" name="Rectangle 698">
            <a:extLst>
              <a:ext uri="{FF2B5EF4-FFF2-40B4-BE49-F238E27FC236}">
                <a16:creationId xmlns:a16="http://schemas.microsoft.com/office/drawing/2014/main" id="{00000000-0008-0000-1A00-0000BA920A00}"/>
              </a:ext>
            </a:extLst>
          </xdr:cNvPr>
          <xdr:cNvSpPr>
            <a:spLocks noChangeArrowheads="1"/>
          </xdr:cNvSpPr>
        </xdr:nvSpPr>
        <xdr:spPr bwMode="auto">
          <a:xfrm>
            <a:off x="0" y="847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1" name="Line 697">
            <a:extLst>
              <a:ext uri="{FF2B5EF4-FFF2-40B4-BE49-F238E27FC236}">
                <a16:creationId xmlns:a16="http://schemas.microsoft.com/office/drawing/2014/main" id="{00000000-0008-0000-1A00-0000B9920A00}"/>
              </a:ext>
            </a:extLst>
          </xdr:cNvPr>
          <xdr:cNvSpPr>
            <a:spLocks noChangeShapeType="1"/>
          </xdr:cNvSpPr>
        </xdr:nvSpPr>
        <xdr:spPr bwMode="auto">
          <a:xfrm>
            <a:off x="0" y="869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0" name="Rectangle 696">
            <a:extLst>
              <a:ext uri="{FF2B5EF4-FFF2-40B4-BE49-F238E27FC236}">
                <a16:creationId xmlns:a16="http://schemas.microsoft.com/office/drawing/2014/main" id="{00000000-0008-0000-1A00-0000B8920A00}"/>
              </a:ext>
            </a:extLst>
          </xdr:cNvPr>
          <xdr:cNvSpPr>
            <a:spLocks noChangeArrowheads="1"/>
          </xdr:cNvSpPr>
        </xdr:nvSpPr>
        <xdr:spPr bwMode="auto">
          <a:xfrm>
            <a:off x="0" y="869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9" name="Line 695">
            <a:extLst>
              <a:ext uri="{FF2B5EF4-FFF2-40B4-BE49-F238E27FC236}">
                <a16:creationId xmlns:a16="http://schemas.microsoft.com/office/drawing/2014/main" id="{00000000-0008-0000-1A00-0000B7920A00}"/>
              </a:ext>
            </a:extLst>
          </xdr:cNvPr>
          <xdr:cNvSpPr>
            <a:spLocks noChangeShapeType="1"/>
          </xdr:cNvSpPr>
        </xdr:nvSpPr>
        <xdr:spPr bwMode="auto">
          <a:xfrm>
            <a:off x="0" y="900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8" name="Rectangle 694">
            <a:extLst>
              <a:ext uri="{FF2B5EF4-FFF2-40B4-BE49-F238E27FC236}">
                <a16:creationId xmlns:a16="http://schemas.microsoft.com/office/drawing/2014/main" id="{00000000-0008-0000-1A00-0000B6920A00}"/>
              </a:ext>
            </a:extLst>
          </xdr:cNvPr>
          <xdr:cNvSpPr>
            <a:spLocks noChangeArrowheads="1"/>
          </xdr:cNvSpPr>
        </xdr:nvSpPr>
        <xdr:spPr bwMode="auto">
          <a:xfrm>
            <a:off x="0" y="900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7" name="Line 693">
            <a:extLst>
              <a:ext uri="{FF2B5EF4-FFF2-40B4-BE49-F238E27FC236}">
                <a16:creationId xmlns:a16="http://schemas.microsoft.com/office/drawing/2014/main" id="{00000000-0008-0000-1A00-0000B5920A00}"/>
              </a:ext>
            </a:extLst>
          </xdr:cNvPr>
          <xdr:cNvSpPr>
            <a:spLocks noChangeShapeType="1"/>
          </xdr:cNvSpPr>
        </xdr:nvSpPr>
        <xdr:spPr bwMode="auto">
          <a:xfrm>
            <a:off x="0" y="111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6" name="Rectangle 692">
            <a:extLst>
              <a:ext uri="{FF2B5EF4-FFF2-40B4-BE49-F238E27FC236}">
                <a16:creationId xmlns:a16="http://schemas.microsoft.com/office/drawing/2014/main" id="{00000000-0008-0000-1A00-0000B4920A00}"/>
              </a:ext>
            </a:extLst>
          </xdr:cNvPr>
          <xdr:cNvSpPr>
            <a:spLocks noChangeArrowheads="1"/>
          </xdr:cNvSpPr>
        </xdr:nvSpPr>
        <xdr:spPr bwMode="auto">
          <a:xfrm>
            <a:off x="0" y="111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123825</xdr:colOff>
          <xdr:row>4</xdr:row>
          <xdr:rowOff>0</xdr:rowOff>
        </xdr:to>
        <xdr:sp macro="" textlink="">
          <xdr:nvSpPr>
            <xdr:cNvPr id="574499" name="Object 35" hidden="1">
              <a:extLst>
                <a:ext uri="{63B3BB69-23CF-44E3-9099-C40C66FF867C}">
                  <a14:compatExt spid="_x0000_s574499"/>
                </a:ext>
                <a:ext uri="{FF2B5EF4-FFF2-40B4-BE49-F238E27FC236}">
                  <a16:creationId xmlns:a16="http://schemas.microsoft.com/office/drawing/2014/main" id="{00000000-0008-0000-0200-000023C408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38100</xdr:rowOff>
        </xdr:from>
        <xdr:to>
          <xdr:col>1</xdr:col>
          <xdr:colOff>447675</xdr:colOff>
          <xdr:row>3</xdr:row>
          <xdr:rowOff>171450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66675</xdr:rowOff>
        </xdr:from>
        <xdr:to>
          <xdr:col>1</xdr:col>
          <xdr:colOff>409575</xdr:colOff>
          <xdr:row>3</xdr:row>
          <xdr:rowOff>104775</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66675</xdr:rowOff>
        </xdr:from>
        <xdr:to>
          <xdr:col>1</xdr:col>
          <xdr:colOff>238125</xdr:colOff>
          <xdr:row>3</xdr:row>
          <xdr:rowOff>95250</xdr:rowOff>
        </xdr:to>
        <xdr:sp macro="" textlink="">
          <xdr:nvSpPr>
            <xdr:cNvPr id="668673" name="Object 1" hidden="1">
              <a:extLst>
                <a:ext uri="{63B3BB69-23CF-44E3-9099-C40C66FF867C}">
                  <a14:compatExt spid="_x0000_s668673"/>
                </a:ext>
                <a:ext uri="{FF2B5EF4-FFF2-40B4-BE49-F238E27FC236}">
                  <a16:creationId xmlns:a16="http://schemas.microsoft.com/office/drawing/2014/main" id="{00000000-0008-0000-0500-00000134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0</xdr:row>
          <xdr:rowOff>0</xdr:rowOff>
        </xdr:from>
        <xdr:to>
          <xdr:col>1</xdr:col>
          <xdr:colOff>314325</xdr:colOff>
          <xdr:row>3</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9525</xdr:rowOff>
        </xdr:from>
        <xdr:to>
          <xdr:col>1</xdr:col>
          <xdr:colOff>400050</xdr:colOff>
          <xdr:row>3</xdr:row>
          <xdr:rowOff>38100</xdr:rowOff>
        </xdr:to>
        <xdr:sp macro="" textlink="">
          <xdr:nvSpPr>
            <xdr:cNvPr id="661505" name="Object 1" hidden="1">
              <a:extLst>
                <a:ext uri="{63B3BB69-23CF-44E3-9099-C40C66FF867C}">
                  <a14:compatExt spid="_x0000_s661505"/>
                </a:ext>
                <a:ext uri="{FF2B5EF4-FFF2-40B4-BE49-F238E27FC236}">
                  <a16:creationId xmlns:a16="http://schemas.microsoft.com/office/drawing/2014/main" id="{00000000-0008-0000-0700-000001180A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9525</xdr:rowOff>
        </xdr:from>
        <xdr:to>
          <xdr:col>0</xdr:col>
          <xdr:colOff>38100</xdr:colOff>
          <xdr:row>0</xdr:row>
          <xdr:rowOff>9525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76200</xdr:rowOff>
        </xdr:from>
        <xdr:to>
          <xdr:col>1</xdr:col>
          <xdr:colOff>457200</xdr:colOff>
          <xdr:row>3</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endium%20of%20Statistics/2010%20Compendium/Data/Work%20Permits%20by%20Nationality%2031-dec-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By Location &amp; Nationalit"/>
      <sheetName val="Macro1"/>
    </sheetNames>
    <sheetDataSet>
      <sheetData sheetId="0"/>
      <sheetData sheetId="1">
        <row r="71">
          <cell r="A71"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36.bin"/><Relationship Id="rId7" Type="http://schemas.openxmlformats.org/officeDocument/2006/relationships/oleObject" Target="../embeddings/oleObject11.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37.bin"/><Relationship Id="rId9" Type="http://schemas.openxmlformats.org/officeDocument/2006/relationships/oleObject" Target="../embeddings/oleObject1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0.xml"/><Relationship Id="rId4"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7" Type="http://schemas.openxmlformats.org/officeDocument/2006/relationships/image" Target="../media/image1.png"/><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oleObject" Target="../embeddings/oleObject13.bin"/><Relationship Id="rId5" Type="http://schemas.openxmlformats.org/officeDocument/2006/relationships/vmlDrawing" Target="../drawings/vmlDrawing10.vml"/><Relationship Id="rId4"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1.bin"/><Relationship Id="rId7" Type="http://schemas.openxmlformats.org/officeDocument/2006/relationships/oleObject" Target="../embeddings/oleObject14.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vmlDrawing" Target="../drawings/vmlDrawing11.vml"/><Relationship Id="rId5" Type="http://schemas.openxmlformats.org/officeDocument/2006/relationships/drawing" Target="../drawings/drawing12.xml"/><Relationship Id="rId4" Type="http://schemas.openxmlformats.org/officeDocument/2006/relationships/printerSettings" Target="../printerSettings/printerSettings5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image" Target="../media/image1.png"/><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oleObject" Target="../embeddings/oleObject15.bin"/><Relationship Id="rId5" Type="http://schemas.openxmlformats.org/officeDocument/2006/relationships/vmlDrawing" Target="../drawings/vmlDrawing12.vml"/><Relationship Id="rId4"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8.bin"/><Relationship Id="rId7" Type="http://schemas.openxmlformats.org/officeDocument/2006/relationships/oleObject" Target="../embeddings/oleObject16.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vmlDrawing" Target="../drawings/vmlDrawing13.vml"/><Relationship Id="rId5" Type="http://schemas.openxmlformats.org/officeDocument/2006/relationships/drawing" Target="../drawings/drawing14.xml"/><Relationship Id="rId4" Type="http://schemas.openxmlformats.org/officeDocument/2006/relationships/printerSettings" Target="../printerSettings/printerSettings5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2.bin"/><Relationship Id="rId7" Type="http://schemas.openxmlformats.org/officeDocument/2006/relationships/image" Target="../media/image1.png"/><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oleObject" Target="../embeddings/oleObject17.bin"/><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8" Type="http://schemas.openxmlformats.org/officeDocument/2006/relationships/oleObject" Target="../embeddings/oleObject19.bin"/><Relationship Id="rId3" Type="http://schemas.openxmlformats.org/officeDocument/2006/relationships/printerSettings" Target="../printerSettings/printerSettings65.bin"/><Relationship Id="rId7" Type="http://schemas.openxmlformats.org/officeDocument/2006/relationships/image" Target="../media/image1.png"/><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oleObject" Target="../embeddings/oleObject18.bin"/><Relationship Id="rId5" Type="http://schemas.openxmlformats.org/officeDocument/2006/relationships/vmlDrawing" Target="../drawings/vmlDrawing15.vml"/><Relationship Id="rId4"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image" Target="../media/image1.png"/><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oleObject" Target="../embeddings/oleObject23.bin"/><Relationship Id="rId13" Type="http://schemas.openxmlformats.org/officeDocument/2006/relationships/oleObject" Target="../embeddings/oleObject28.bin"/><Relationship Id="rId3" Type="http://schemas.openxmlformats.org/officeDocument/2006/relationships/vmlDrawing" Target="../drawings/vmlDrawing16.vml"/><Relationship Id="rId7" Type="http://schemas.openxmlformats.org/officeDocument/2006/relationships/oleObject" Target="../embeddings/oleObject22.bin"/><Relationship Id="rId12" Type="http://schemas.openxmlformats.org/officeDocument/2006/relationships/oleObject" Target="../embeddings/oleObject27.bin"/><Relationship Id="rId2" Type="http://schemas.openxmlformats.org/officeDocument/2006/relationships/drawing" Target="../drawings/drawing17.xml"/><Relationship Id="rId16" Type="http://schemas.openxmlformats.org/officeDocument/2006/relationships/oleObject" Target="../embeddings/oleObject31.bin"/><Relationship Id="rId1" Type="http://schemas.openxmlformats.org/officeDocument/2006/relationships/printerSettings" Target="../printerSettings/printerSettings66.bin"/><Relationship Id="rId6" Type="http://schemas.openxmlformats.org/officeDocument/2006/relationships/oleObject" Target="../embeddings/oleObject21.bin"/><Relationship Id="rId11" Type="http://schemas.openxmlformats.org/officeDocument/2006/relationships/oleObject" Target="../embeddings/oleObject26.bin"/><Relationship Id="rId5" Type="http://schemas.openxmlformats.org/officeDocument/2006/relationships/image" Target="../media/image1.png"/><Relationship Id="rId15" Type="http://schemas.openxmlformats.org/officeDocument/2006/relationships/oleObject" Target="../embeddings/oleObject30.bin"/><Relationship Id="rId10" Type="http://schemas.openxmlformats.org/officeDocument/2006/relationships/oleObject" Target="../embeddings/oleObject25.bin"/><Relationship Id="rId4" Type="http://schemas.openxmlformats.org/officeDocument/2006/relationships/oleObject" Target="../embeddings/oleObject20.bin"/><Relationship Id="rId9" Type="http://schemas.openxmlformats.org/officeDocument/2006/relationships/oleObject" Target="../embeddings/oleObject24.bin"/><Relationship Id="rId14" Type="http://schemas.openxmlformats.org/officeDocument/2006/relationships/oleObject" Target="../embeddings/oleObject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9.bin"/><Relationship Id="rId7" Type="http://schemas.openxmlformats.org/officeDocument/2006/relationships/image" Target="../media/image1.png"/><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oleObject" Target="../embeddings/oleObject32.bin"/><Relationship Id="rId5" Type="http://schemas.openxmlformats.org/officeDocument/2006/relationships/vmlDrawing" Target="../drawings/vmlDrawing17.vml"/><Relationship Id="rId4"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70.bin"/><Relationship Id="rId5" Type="http://schemas.openxmlformats.org/officeDocument/2006/relationships/image" Target="../media/image1.png"/><Relationship Id="rId4" Type="http://schemas.openxmlformats.org/officeDocument/2006/relationships/oleObject" Target="../embeddings/oleObject33.bin"/></Relationships>
</file>

<file path=xl/worksheets/_rels/sheet23.xml.rels><?xml version="1.0" encoding="UTF-8" standalone="yes"?>
<Relationships xmlns="http://schemas.openxmlformats.org/package/2006/relationships"><Relationship Id="rId3" Type="http://schemas.openxmlformats.org/officeDocument/2006/relationships/oleObject" Target="../embeddings/oleObject34.bin"/><Relationship Id="rId2" Type="http://schemas.openxmlformats.org/officeDocument/2006/relationships/vmlDrawing" Target="../drawings/vmlDrawing19.vml"/><Relationship Id="rId1" Type="http://schemas.openxmlformats.org/officeDocument/2006/relationships/drawing" Target="../drawings/drawing20.xml"/><Relationship Id="rId5" Type="http://schemas.openxmlformats.org/officeDocument/2006/relationships/oleObject" Target="../embeddings/oleObject35.bin"/><Relationship Id="rId4" Type="http://schemas.openxmlformats.org/officeDocument/2006/relationships/image" Target="../media/image1.png"/></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4"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1.png"/><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0.bin"/><Relationship Id="rId7" Type="http://schemas.openxmlformats.org/officeDocument/2006/relationships/oleObject" Target="../embeddings/oleObject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4.bin"/><Relationship Id="rId7" Type="http://schemas.openxmlformats.org/officeDocument/2006/relationships/oleObject" Target="../embeddings/oleObject5.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10" Type="http://schemas.openxmlformats.org/officeDocument/2006/relationships/oleObject" Target="../embeddings/oleObject7.bin"/><Relationship Id="rId4" Type="http://schemas.openxmlformats.org/officeDocument/2006/relationships/printerSettings" Target="../printerSettings/printerSettings15.bin"/><Relationship Id="rId9" Type="http://schemas.openxmlformats.org/officeDocument/2006/relationships/oleObject" Target="../embeddings/oleObject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image" Target="../media/image1.png"/><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oleObject" Target="../embeddings/oleObject8.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21.bin"/><Relationship Id="rId7" Type="http://schemas.openxmlformats.org/officeDocument/2006/relationships/oleObject" Target="../embeddings/oleObject9.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image" Target="../media/image1.png"/><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oleObject" Target="../embeddings/oleObject10.bin"/><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4:V59"/>
  <sheetViews>
    <sheetView topLeftCell="B4" workbookViewId="0">
      <selection activeCell="J13" sqref="J13:J34"/>
    </sheetView>
  </sheetViews>
  <sheetFormatPr defaultColWidth="9.140625" defaultRowHeight="12.75" x14ac:dyDescent="0.2"/>
  <cols>
    <col min="1" max="1" width="9.140625" style="200"/>
    <col min="2" max="2" width="8.5703125" style="200" customWidth="1"/>
    <col min="3" max="3" width="60.7109375" style="200" customWidth="1"/>
    <col min="4" max="4" width="11.7109375" style="200" customWidth="1"/>
    <col min="5" max="5" width="13.140625" style="200" customWidth="1"/>
    <col min="6" max="6" width="13.28515625" style="200" customWidth="1"/>
    <col min="7" max="9" width="13.5703125" style="200" customWidth="1"/>
    <col min="10" max="10" width="15.85546875" style="200" customWidth="1"/>
    <col min="11" max="16384" width="9.140625" style="200"/>
  </cols>
  <sheetData>
    <row r="4" spans="2:10" ht="15" x14ac:dyDescent="0.25">
      <c r="D4" s="516" t="s">
        <v>417</v>
      </c>
      <c r="E4" s="516"/>
      <c r="F4" s="516"/>
      <c r="G4" s="516"/>
      <c r="H4" s="516"/>
    </row>
    <row r="5" spans="2:10" s="62" customFormat="1" x14ac:dyDescent="0.2">
      <c r="F5" s="62" t="s">
        <v>429</v>
      </c>
    </row>
    <row r="8" spans="2:10" ht="15.75" x14ac:dyDescent="0.25">
      <c r="B8" s="177" t="s">
        <v>419</v>
      </c>
      <c r="C8" s="517" t="s">
        <v>431</v>
      </c>
      <c r="D8" s="517"/>
      <c r="E8" s="517"/>
      <c r="F8" s="517"/>
      <c r="G8" s="183"/>
      <c r="H8" s="180"/>
    </row>
    <row r="9" spans="2:10" ht="15.75" x14ac:dyDescent="0.25">
      <c r="B9" s="177"/>
      <c r="C9" s="199"/>
      <c r="D9" s="199"/>
      <c r="E9" s="199"/>
      <c r="F9" s="199"/>
      <c r="G9" s="184"/>
      <c r="H9" s="181"/>
    </row>
    <row r="10" spans="2:10" x14ac:dyDescent="0.2">
      <c r="B10" s="196"/>
      <c r="C10" s="196"/>
      <c r="D10" s="196"/>
      <c r="E10" s="196"/>
      <c r="F10" s="196"/>
      <c r="G10" s="185"/>
      <c r="H10" s="58"/>
      <c r="I10" s="23"/>
    </row>
    <row r="11" spans="2:10" x14ac:dyDescent="0.2">
      <c r="B11" s="196"/>
      <c r="C11" s="201" t="s">
        <v>209</v>
      </c>
      <c r="D11" s="125">
        <v>2005</v>
      </c>
      <c r="E11" s="125"/>
      <c r="F11" s="178">
        <v>2012</v>
      </c>
      <c r="G11" s="178">
        <v>2013</v>
      </c>
      <c r="H11" s="178">
        <v>2014</v>
      </c>
      <c r="I11" s="178">
        <v>2015</v>
      </c>
      <c r="J11" s="178">
        <v>2016</v>
      </c>
    </row>
    <row r="12" spans="2:10" x14ac:dyDescent="0.2">
      <c r="B12" s="196"/>
      <c r="C12" s="126"/>
      <c r="D12" s="127"/>
      <c r="E12" s="127"/>
      <c r="F12" s="182"/>
      <c r="G12" s="182"/>
      <c r="H12" s="182"/>
      <c r="I12" s="182"/>
      <c r="J12" s="182"/>
    </row>
    <row r="13" spans="2:10" x14ac:dyDescent="0.2">
      <c r="B13" s="163"/>
      <c r="C13" s="196" t="s">
        <v>396</v>
      </c>
      <c r="D13" s="196"/>
      <c r="E13" s="196"/>
      <c r="F13" s="196">
        <v>114</v>
      </c>
      <c r="G13" s="196">
        <v>111</v>
      </c>
      <c r="H13" s="196">
        <v>149</v>
      </c>
      <c r="I13" s="193">
        <v>122</v>
      </c>
      <c r="J13" s="193"/>
    </row>
    <row r="14" spans="2:10" x14ac:dyDescent="0.2">
      <c r="B14" s="196"/>
      <c r="C14" s="128" t="s">
        <v>397</v>
      </c>
      <c r="D14" s="129">
        <v>6448</v>
      </c>
      <c r="E14" s="129"/>
      <c r="F14" s="130">
        <v>153</v>
      </c>
      <c r="G14" s="130">
        <v>86</v>
      </c>
      <c r="H14" s="130">
        <v>96</v>
      </c>
      <c r="I14" s="193">
        <v>125</v>
      </c>
      <c r="J14" s="193"/>
    </row>
    <row r="15" spans="2:10" x14ac:dyDescent="0.2">
      <c r="B15" s="196"/>
      <c r="C15" s="196" t="s">
        <v>398</v>
      </c>
      <c r="D15" s="130"/>
      <c r="E15" s="130"/>
      <c r="F15" s="130">
        <v>102</v>
      </c>
      <c r="G15" s="130">
        <v>88</v>
      </c>
      <c r="H15" s="130">
        <v>90</v>
      </c>
      <c r="I15" s="193">
        <v>91</v>
      </c>
      <c r="J15" s="193"/>
    </row>
    <row r="16" spans="2:10" ht="12.75" customHeight="1" x14ac:dyDescent="0.2">
      <c r="B16" s="196"/>
      <c r="C16" s="124" t="s">
        <v>399</v>
      </c>
      <c r="D16" s="129">
        <v>2646</v>
      </c>
      <c r="E16" s="131"/>
      <c r="F16" s="130">
        <v>36</v>
      </c>
      <c r="G16" s="130">
        <v>29</v>
      </c>
      <c r="H16" s="130">
        <v>38</v>
      </c>
      <c r="I16" s="193">
        <v>50</v>
      </c>
      <c r="J16" s="193"/>
    </row>
    <row r="17" spans="2:10" x14ac:dyDescent="0.2">
      <c r="B17" s="196"/>
      <c r="C17" s="196" t="s">
        <v>35</v>
      </c>
      <c r="D17" s="130"/>
      <c r="E17" s="130"/>
      <c r="F17" s="130">
        <v>2356</v>
      </c>
      <c r="G17" s="130">
        <v>1951</v>
      </c>
      <c r="H17" s="130">
        <v>2118</v>
      </c>
      <c r="I17" s="193">
        <v>2655</v>
      </c>
      <c r="J17" s="193"/>
    </row>
    <row r="18" spans="2:10" x14ac:dyDescent="0.2">
      <c r="B18" s="196"/>
      <c r="C18" s="196" t="s">
        <v>400</v>
      </c>
      <c r="D18" s="130">
        <v>3799</v>
      </c>
      <c r="E18" s="131"/>
      <c r="F18" s="130">
        <v>2604</v>
      </c>
      <c r="G18" s="130">
        <v>2285</v>
      </c>
      <c r="H18" s="130">
        <v>2437</v>
      </c>
      <c r="I18" s="193">
        <v>2665</v>
      </c>
      <c r="J18" s="193"/>
    </row>
    <row r="19" spans="2:10" x14ac:dyDescent="0.2">
      <c r="B19" s="196"/>
      <c r="C19" s="196" t="s">
        <v>426</v>
      </c>
      <c r="D19" s="130"/>
      <c r="E19" s="131"/>
      <c r="F19" s="130">
        <v>231</v>
      </c>
      <c r="G19" s="130">
        <v>182</v>
      </c>
      <c r="H19" s="130">
        <v>189</v>
      </c>
      <c r="I19" s="193">
        <v>213</v>
      </c>
      <c r="J19" s="193"/>
    </row>
    <row r="20" spans="2:10" x14ac:dyDescent="0.2">
      <c r="B20" s="196"/>
      <c r="C20" s="196" t="s">
        <v>401</v>
      </c>
      <c r="D20" s="129">
        <v>2718</v>
      </c>
      <c r="E20" s="131"/>
      <c r="F20" s="130">
        <v>3192</v>
      </c>
      <c r="G20" s="130">
        <v>3183</v>
      </c>
      <c r="H20" s="130">
        <v>3698</v>
      </c>
      <c r="I20" s="193">
        <v>3783</v>
      </c>
      <c r="J20" s="193"/>
    </row>
    <row r="21" spans="2:10" x14ac:dyDescent="0.2">
      <c r="B21" s="196"/>
      <c r="C21" s="196" t="s">
        <v>293</v>
      </c>
      <c r="D21" s="129"/>
      <c r="E21" s="131"/>
      <c r="F21" s="130">
        <v>337</v>
      </c>
      <c r="G21" s="130">
        <v>466</v>
      </c>
      <c r="H21" s="130">
        <v>361</v>
      </c>
      <c r="I21" s="193">
        <v>342</v>
      </c>
      <c r="J21" s="193"/>
    </row>
    <row r="22" spans="2:10" x14ac:dyDescent="0.2">
      <c r="B22" s="196"/>
      <c r="C22" s="196" t="s">
        <v>407</v>
      </c>
      <c r="D22" s="129"/>
      <c r="E22" s="131"/>
      <c r="F22" s="130">
        <v>1004</v>
      </c>
      <c r="G22" s="130">
        <v>1150</v>
      </c>
      <c r="H22" s="130">
        <v>1351</v>
      </c>
      <c r="I22" s="193">
        <v>1518</v>
      </c>
      <c r="J22" s="193"/>
    </row>
    <row r="23" spans="2:10" x14ac:dyDescent="0.2">
      <c r="B23" s="196"/>
      <c r="C23" s="196" t="s">
        <v>427</v>
      </c>
      <c r="D23" s="130"/>
      <c r="E23" s="131"/>
      <c r="F23" s="130">
        <v>122</v>
      </c>
      <c r="G23" s="130">
        <v>102</v>
      </c>
      <c r="H23" s="130">
        <v>104</v>
      </c>
      <c r="I23" s="193">
        <v>108</v>
      </c>
      <c r="J23" s="193"/>
    </row>
    <row r="24" spans="2:10" x14ac:dyDescent="0.2">
      <c r="B24" s="196"/>
      <c r="C24" s="196" t="s">
        <v>402</v>
      </c>
      <c r="D24" s="129">
        <f>407+96</f>
        <v>503</v>
      </c>
      <c r="E24" s="131"/>
      <c r="F24" s="130">
        <v>1286</v>
      </c>
      <c r="G24" s="130">
        <v>1029</v>
      </c>
      <c r="H24" s="130">
        <v>1017</v>
      </c>
      <c r="I24" s="193">
        <v>1059</v>
      </c>
      <c r="J24" s="193"/>
    </row>
    <row r="25" spans="2:10" x14ac:dyDescent="0.2">
      <c r="B25" s="196"/>
      <c r="C25" s="196" t="s">
        <v>403</v>
      </c>
      <c r="D25" s="130"/>
      <c r="E25" s="131"/>
      <c r="F25" s="130">
        <v>2077</v>
      </c>
      <c r="G25" s="130">
        <v>1865</v>
      </c>
      <c r="H25" s="130">
        <v>1967</v>
      </c>
      <c r="I25" s="194">
        <v>2247</v>
      </c>
      <c r="J25" s="194"/>
    </row>
    <row r="26" spans="2:10" x14ac:dyDescent="0.2">
      <c r="B26" s="196"/>
      <c r="C26" s="196" t="s">
        <v>404</v>
      </c>
      <c r="D26" s="129">
        <v>1743</v>
      </c>
      <c r="E26" s="131"/>
      <c r="F26" s="130">
        <v>13</v>
      </c>
      <c r="G26" s="130">
        <v>10</v>
      </c>
      <c r="H26" s="130">
        <v>8</v>
      </c>
      <c r="I26" s="193">
        <v>95</v>
      </c>
      <c r="J26" s="193"/>
    </row>
    <row r="27" spans="2:10" x14ac:dyDescent="0.2">
      <c r="B27" s="196"/>
      <c r="C27" s="196" t="s">
        <v>298</v>
      </c>
      <c r="D27" s="130"/>
      <c r="E27" s="131"/>
      <c r="F27" s="130">
        <v>559</v>
      </c>
      <c r="G27" s="130">
        <v>502</v>
      </c>
      <c r="H27" s="130">
        <v>525</v>
      </c>
      <c r="I27" s="193">
        <v>570</v>
      </c>
      <c r="J27" s="193"/>
    </row>
    <row r="28" spans="2:10" x14ac:dyDescent="0.2">
      <c r="B28" s="196"/>
      <c r="C28" s="196" t="s">
        <v>299</v>
      </c>
      <c r="D28" s="129">
        <v>1286</v>
      </c>
      <c r="E28" s="131"/>
      <c r="F28" s="129">
        <v>381</v>
      </c>
      <c r="G28" s="129">
        <v>384</v>
      </c>
      <c r="H28" s="129">
        <v>509</v>
      </c>
      <c r="I28" s="193">
        <v>559</v>
      </c>
      <c r="J28" s="193"/>
    </row>
    <row r="29" spans="2:10" x14ac:dyDescent="0.2">
      <c r="B29" s="196"/>
      <c r="C29" s="196" t="s">
        <v>300</v>
      </c>
      <c r="D29" s="130"/>
      <c r="E29" s="131"/>
      <c r="F29" s="130">
        <v>731</v>
      </c>
      <c r="G29" s="130">
        <v>643</v>
      </c>
      <c r="H29" s="130">
        <v>731</v>
      </c>
      <c r="I29" s="193">
        <v>761</v>
      </c>
      <c r="J29" s="193"/>
    </row>
    <row r="30" spans="2:10" x14ac:dyDescent="0.2">
      <c r="B30" s="196"/>
      <c r="C30" s="196" t="s">
        <v>301</v>
      </c>
      <c r="D30" s="129">
        <v>2261</v>
      </c>
      <c r="E30" s="131"/>
      <c r="F30" s="130">
        <v>677</v>
      </c>
      <c r="G30" s="130">
        <v>633</v>
      </c>
      <c r="H30" s="130">
        <v>706</v>
      </c>
      <c r="I30" s="193">
        <v>717</v>
      </c>
      <c r="J30" s="193"/>
    </row>
    <row r="31" spans="2:10" x14ac:dyDescent="0.2">
      <c r="B31" s="196"/>
      <c r="C31" s="196" t="s">
        <v>405</v>
      </c>
      <c r="D31" s="132"/>
      <c r="E31" s="131"/>
      <c r="F31" s="130"/>
      <c r="G31" s="130"/>
      <c r="H31" s="130"/>
      <c r="I31" s="196"/>
      <c r="J31" s="196"/>
    </row>
    <row r="32" spans="2:10" x14ac:dyDescent="0.2">
      <c r="B32" s="196"/>
      <c r="C32" s="196" t="s">
        <v>406</v>
      </c>
      <c r="D32" s="129">
        <v>359</v>
      </c>
      <c r="E32" s="131"/>
      <c r="F32" s="129">
        <v>3814</v>
      </c>
      <c r="G32" s="129">
        <v>3701</v>
      </c>
      <c r="H32" s="129">
        <v>4096</v>
      </c>
      <c r="I32" s="193">
        <v>4194</v>
      </c>
      <c r="J32" s="193"/>
    </row>
    <row r="33" spans="2:11" x14ac:dyDescent="0.2">
      <c r="B33" s="196"/>
      <c r="C33" s="196" t="s">
        <v>164</v>
      </c>
      <c r="D33" s="129"/>
      <c r="E33" s="131"/>
      <c r="F33" s="129">
        <v>999</v>
      </c>
      <c r="G33" s="129">
        <v>921</v>
      </c>
      <c r="H33" s="129">
        <v>871</v>
      </c>
      <c r="I33" s="193">
        <v>882</v>
      </c>
      <c r="J33" s="193"/>
    </row>
    <row r="34" spans="2:11" ht="14.25" x14ac:dyDescent="0.2">
      <c r="B34" s="196"/>
      <c r="C34" s="123" t="s">
        <v>303</v>
      </c>
      <c r="D34" s="129"/>
      <c r="E34" s="133"/>
      <c r="F34" s="179">
        <f>SUM(F13:F33)</f>
        <v>20788</v>
      </c>
      <c r="G34" s="179">
        <v>19321</v>
      </c>
      <c r="H34" s="179">
        <f>SUM(H13:H33)</f>
        <v>21061</v>
      </c>
      <c r="I34" s="179">
        <f>SUM(I13:I33)</f>
        <v>22756</v>
      </c>
      <c r="J34" s="179"/>
    </row>
    <row r="35" spans="2:11" x14ac:dyDescent="0.2">
      <c r="B35" s="197"/>
      <c r="C35" s="195"/>
      <c r="D35" s="195"/>
      <c r="E35" s="195"/>
      <c r="F35" s="195"/>
      <c r="G35" s="195"/>
      <c r="H35" s="195"/>
      <c r="I35" s="195"/>
      <c r="J35" s="195"/>
    </row>
    <row r="36" spans="2:11" x14ac:dyDescent="0.2">
      <c r="B36" s="197"/>
      <c r="C36" s="197"/>
      <c r="D36" s="197"/>
      <c r="E36" s="197"/>
      <c r="F36" s="197"/>
      <c r="G36" s="197"/>
      <c r="H36" s="197"/>
      <c r="I36" s="197"/>
    </row>
    <row r="37" spans="2:11" x14ac:dyDescent="0.2">
      <c r="B37" s="197"/>
      <c r="C37" s="122" t="s">
        <v>86</v>
      </c>
      <c r="D37" s="197"/>
      <c r="E37" s="196"/>
      <c r="F37" s="196"/>
      <c r="G37" s="196"/>
      <c r="H37" s="196"/>
      <c r="I37" s="196"/>
    </row>
    <row r="38" spans="2:11" ht="14.25" x14ac:dyDescent="0.2">
      <c r="B38" s="172"/>
      <c r="C38" s="163" t="s">
        <v>423</v>
      </c>
      <c r="D38" s="196"/>
      <c r="E38" s="163"/>
      <c r="F38" s="196"/>
      <c r="G38" s="196"/>
      <c r="H38" s="196"/>
      <c r="I38" s="196"/>
    </row>
    <row r="39" spans="2:11" ht="14.25" x14ac:dyDescent="0.2">
      <c r="B39" s="172"/>
      <c r="C39" s="163" t="s">
        <v>408</v>
      </c>
      <c r="D39" s="196"/>
      <c r="E39" s="196"/>
      <c r="F39" s="196"/>
      <c r="G39" s="196"/>
      <c r="H39" s="196"/>
      <c r="I39" s="196"/>
    </row>
    <row r="40" spans="2:11" ht="14.25" x14ac:dyDescent="0.2">
      <c r="B40" s="172"/>
      <c r="C40" s="163"/>
      <c r="D40" s="196"/>
      <c r="E40" s="196"/>
      <c r="F40" s="196"/>
      <c r="G40" s="196"/>
      <c r="H40" s="196"/>
      <c r="I40" s="196"/>
    </row>
    <row r="41" spans="2:11" ht="14.25" x14ac:dyDescent="0.2">
      <c r="B41" s="173"/>
      <c r="C41" s="167" t="s">
        <v>409</v>
      </c>
      <c r="D41" s="168"/>
      <c r="E41" s="196"/>
      <c r="F41" s="169"/>
      <c r="G41" s="170"/>
      <c r="H41" s="171"/>
      <c r="I41" s="171"/>
      <c r="J41" s="79"/>
      <c r="K41" s="60"/>
    </row>
    <row r="58" spans="2:22" s="62" customFormat="1" ht="9" customHeight="1" x14ac:dyDescent="0.2"/>
    <row r="59" spans="2:22" x14ac:dyDescent="0.2">
      <c r="B59" s="518"/>
      <c r="C59" s="518"/>
      <c r="D59" s="518"/>
      <c r="E59" s="518"/>
      <c r="F59" s="518"/>
      <c r="G59" s="518"/>
      <c r="H59" s="518"/>
      <c r="I59" s="63"/>
      <c r="J59" s="63"/>
      <c r="K59" s="63"/>
      <c r="L59" s="63"/>
      <c r="M59" s="63"/>
      <c r="N59" s="63"/>
      <c r="O59" s="63"/>
      <c r="P59" s="63"/>
      <c r="Q59" s="63"/>
      <c r="R59" s="63"/>
      <c r="S59" s="63"/>
      <c r="T59" s="63"/>
      <c r="U59" s="63"/>
      <c r="V59" s="63"/>
    </row>
  </sheetData>
  <mergeCells count="3">
    <mergeCell ref="D4:H4"/>
    <mergeCell ref="C8:F8"/>
    <mergeCell ref="B59:H59"/>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692225" r:id="rId4">
          <objectPr defaultSize="0" autoPict="0" r:id="rId5">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922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7"/>
  <sheetViews>
    <sheetView workbookViewId="0">
      <selection activeCell="B1" sqref="B1"/>
    </sheetView>
  </sheetViews>
  <sheetFormatPr defaultRowHeight="12.75" x14ac:dyDescent="0.2"/>
  <cols>
    <col min="1" max="1" width="8.85546875" customWidth="1"/>
    <col min="2" max="2" width="10" customWidth="1"/>
    <col min="3" max="3" width="8" customWidth="1"/>
  </cols>
  <sheetData>
    <row r="1" spans="1:8" ht="15.75" x14ac:dyDescent="0.25">
      <c r="A1" s="10" t="e">
        <f>#REF!+0.01</f>
        <v>#REF!</v>
      </c>
      <c r="B1" s="50" t="s">
        <v>19</v>
      </c>
      <c r="C1" s="51"/>
      <c r="D1" s="51"/>
      <c r="E1" s="51"/>
      <c r="F1" s="51"/>
      <c r="G1" s="51"/>
      <c r="H1" s="51"/>
    </row>
    <row r="4" spans="1:8" x14ac:dyDescent="0.2">
      <c r="B4" s="52" t="s">
        <v>20</v>
      </c>
      <c r="C4" s="53"/>
      <c r="D4" s="47" t="s">
        <v>7</v>
      </c>
      <c r="E4" s="47" t="s">
        <v>8</v>
      </c>
      <c r="F4" s="47" t="s">
        <v>9</v>
      </c>
      <c r="G4" s="47" t="s">
        <v>10</v>
      </c>
      <c r="H4" s="2" t="s">
        <v>11</v>
      </c>
    </row>
    <row r="5" spans="1:8" x14ac:dyDescent="0.2">
      <c r="B5" s="1"/>
    </row>
    <row r="6" spans="1:8" x14ac:dyDescent="0.2">
      <c r="B6" s="21" t="s">
        <v>21</v>
      </c>
      <c r="C6" s="6"/>
    </row>
    <row r="7" spans="1:8" x14ac:dyDescent="0.2">
      <c r="B7" s="6">
        <v>1992</v>
      </c>
      <c r="C7" s="6"/>
      <c r="D7" s="7">
        <v>816</v>
      </c>
      <c r="E7" s="7">
        <v>578</v>
      </c>
      <c r="F7" s="7">
        <v>285</v>
      </c>
      <c r="G7" s="7">
        <v>258</v>
      </c>
      <c r="H7" s="14">
        <f>SUM(D7:G7)</f>
        <v>1937</v>
      </c>
    </row>
    <row r="8" spans="1:8" x14ac:dyDescent="0.2">
      <c r="B8" s="6">
        <v>1993</v>
      </c>
      <c r="C8" s="6"/>
      <c r="D8" s="7">
        <v>829</v>
      </c>
      <c r="E8" s="7">
        <v>465</v>
      </c>
      <c r="F8" s="7">
        <v>265</v>
      </c>
      <c r="G8" s="7">
        <v>324</v>
      </c>
      <c r="H8" s="14">
        <f t="shared" ref="H8:H23" si="0">SUM(D8:G8)</f>
        <v>1883</v>
      </c>
    </row>
    <row r="9" spans="1:8" x14ac:dyDescent="0.2">
      <c r="B9" s="6">
        <v>1994</v>
      </c>
      <c r="C9" s="6"/>
      <c r="D9" s="7">
        <v>858</v>
      </c>
      <c r="E9" s="7">
        <v>355</v>
      </c>
      <c r="F9" s="7">
        <v>245</v>
      </c>
      <c r="G9" s="7">
        <v>214</v>
      </c>
      <c r="H9" s="14">
        <f t="shared" si="0"/>
        <v>1672</v>
      </c>
    </row>
    <row r="10" spans="1:8" x14ac:dyDescent="0.2">
      <c r="B10" s="6">
        <v>1995</v>
      </c>
      <c r="C10" s="6"/>
      <c r="D10" s="7">
        <v>1023</v>
      </c>
      <c r="E10" s="7">
        <v>742</v>
      </c>
      <c r="F10" s="7">
        <v>194</v>
      </c>
      <c r="G10" s="7">
        <v>286</v>
      </c>
      <c r="H10" s="14">
        <f t="shared" si="0"/>
        <v>2245</v>
      </c>
    </row>
    <row r="11" spans="1:8" x14ac:dyDescent="0.2">
      <c r="B11" s="6">
        <v>1996</v>
      </c>
      <c r="C11" s="6"/>
      <c r="D11" s="7">
        <v>839</v>
      </c>
      <c r="E11" s="7">
        <v>478</v>
      </c>
      <c r="F11" s="7">
        <v>438</v>
      </c>
      <c r="G11" s="7">
        <v>422</v>
      </c>
      <c r="H11" s="14">
        <f t="shared" si="0"/>
        <v>2177</v>
      </c>
    </row>
    <row r="12" spans="1:8" x14ac:dyDescent="0.2">
      <c r="D12" s="7"/>
      <c r="E12" s="7"/>
      <c r="F12" s="7"/>
      <c r="G12" s="7"/>
      <c r="H12" s="7"/>
    </row>
    <row r="13" spans="1:8" x14ac:dyDescent="0.2">
      <c r="B13" s="54" t="s">
        <v>15</v>
      </c>
      <c r="C13" s="6"/>
      <c r="D13" s="7"/>
      <c r="E13" s="7"/>
      <c r="F13" s="7"/>
      <c r="G13" s="7"/>
      <c r="H13" s="7"/>
    </row>
    <row r="14" spans="1:8" x14ac:dyDescent="0.2">
      <c r="B14" s="6">
        <v>1992</v>
      </c>
      <c r="C14" s="6"/>
      <c r="D14" s="7">
        <v>615</v>
      </c>
      <c r="E14" s="7">
        <v>525</v>
      </c>
      <c r="F14" s="7">
        <v>172</v>
      </c>
      <c r="G14" s="7">
        <v>307</v>
      </c>
      <c r="H14" s="14">
        <f t="shared" si="0"/>
        <v>1619</v>
      </c>
    </row>
    <row r="15" spans="1:8" x14ac:dyDescent="0.2">
      <c r="B15" s="6">
        <v>1993</v>
      </c>
      <c r="C15" s="6"/>
      <c r="D15" s="7">
        <v>606</v>
      </c>
      <c r="E15" s="7">
        <v>602</v>
      </c>
      <c r="F15" s="7">
        <v>372</v>
      </c>
      <c r="G15" s="7">
        <v>340</v>
      </c>
      <c r="H15" s="14">
        <f t="shared" si="0"/>
        <v>1920</v>
      </c>
    </row>
    <row r="16" spans="1:8" x14ac:dyDescent="0.2">
      <c r="B16" s="6">
        <v>1994</v>
      </c>
      <c r="C16" s="6"/>
      <c r="D16" s="7">
        <v>563</v>
      </c>
      <c r="E16" s="7">
        <v>779</v>
      </c>
      <c r="F16" s="7">
        <v>368</v>
      </c>
      <c r="G16" s="7">
        <v>234</v>
      </c>
      <c r="H16" s="14">
        <f t="shared" si="0"/>
        <v>1944</v>
      </c>
    </row>
    <row r="17" spans="2:8" x14ac:dyDescent="0.2">
      <c r="B17" s="6">
        <v>1995</v>
      </c>
      <c r="C17" s="6"/>
      <c r="D17" s="7">
        <v>540</v>
      </c>
      <c r="E17" s="7">
        <v>653</v>
      </c>
      <c r="F17" s="7">
        <v>384</v>
      </c>
      <c r="G17" s="7">
        <v>347</v>
      </c>
      <c r="H17" s="14">
        <f t="shared" si="0"/>
        <v>1924</v>
      </c>
    </row>
    <row r="18" spans="2:8" x14ac:dyDescent="0.2">
      <c r="B18" s="6">
        <v>1996</v>
      </c>
      <c r="C18" s="6"/>
      <c r="D18" s="7">
        <v>686</v>
      </c>
      <c r="E18" s="7">
        <v>741</v>
      </c>
      <c r="F18" s="7">
        <v>338</v>
      </c>
      <c r="G18" s="7">
        <v>454</v>
      </c>
      <c r="H18" s="14">
        <f t="shared" si="0"/>
        <v>2219</v>
      </c>
    </row>
    <row r="19" spans="2:8" x14ac:dyDescent="0.2">
      <c r="D19" s="7"/>
      <c r="E19" s="7"/>
      <c r="F19" s="7"/>
      <c r="G19" s="7"/>
      <c r="H19" s="7"/>
    </row>
    <row r="20" spans="2:8" x14ac:dyDescent="0.2">
      <c r="B20" s="54" t="s">
        <v>16</v>
      </c>
      <c r="C20" s="6"/>
      <c r="D20" s="7"/>
      <c r="E20" s="7"/>
      <c r="F20" s="7"/>
      <c r="G20" s="7"/>
      <c r="H20" s="7"/>
    </row>
    <row r="21" spans="2:8" x14ac:dyDescent="0.2">
      <c r="B21" s="6">
        <v>1992</v>
      </c>
      <c r="C21" s="6"/>
      <c r="D21" s="7">
        <v>252</v>
      </c>
      <c r="E21" s="7">
        <v>420</v>
      </c>
      <c r="F21" s="7">
        <v>396</v>
      </c>
      <c r="G21" s="7">
        <v>490</v>
      </c>
      <c r="H21" s="14">
        <f t="shared" si="0"/>
        <v>1558</v>
      </c>
    </row>
    <row r="22" spans="2:8" x14ac:dyDescent="0.2">
      <c r="B22" s="6">
        <v>1993</v>
      </c>
      <c r="C22" s="6"/>
      <c r="D22" s="7">
        <v>350</v>
      </c>
      <c r="E22" s="7">
        <v>541</v>
      </c>
      <c r="F22" s="7">
        <v>340</v>
      </c>
      <c r="G22" s="7">
        <v>361</v>
      </c>
      <c r="H22" s="14">
        <f t="shared" si="0"/>
        <v>1592</v>
      </c>
    </row>
    <row r="23" spans="2:8" x14ac:dyDescent="0.2">
      <c r="B23" s="6">
        <v>1994</v>
      </c>
      <c r="C23" s="6"/>
      <c r="D23" s="7">
        <v>390</v>
      </c>
      <c r="E23" s="7">
        <v>626</v>
      </c>
      <c r="F23" s="7">
        <v>309</v>
      </c>
      <c r="G23" s="7">
        <v>429</v>
      </c>
      <c r="H23" s="14">
        <f t="shared" si="0"/>
        <v>1754</v>
      </c>
    </row>
    <row r="24" spans="2:8" x14ac:dyDescent="0.2">
      <c r="B24" s="6">
        <v>1995</v>
      </c>
      <c r="C24" s="6"/>
      <c r="D24" s="7">
        <v>279</v>
      </c>
      <c r="E24" s="7">
        <v>486</v>
      </c>
      <c r="F24" s="7">
        <v>423</v>
      </c>
      <c r="G24" s="7">
        <v>401</v>
      </c>
      <c r="H24" s="14">
        <f t="shared" ref="H24:H39" si="1">SUM(D24:G24)</f>
        <v>1589</v>
      </c>
    </row>
    <row r="25" spans="2:8" x14ac:dyDescent="0.2">
      <c r="B25" s="6">
        <v>1996</v>
      </c>
      <c r="C25" s="6"/>
      <c r="D25" s="7">
        <v>153</v>
      </c>
      <c r="E25" s="7">
        <v>486</v>
      </c>
      <c r="F25" s="7">
        <v>437</v>
      </c>
      <c r="G25" s="7">
        <v>390</v>
      </c>
      <c r="H25" s="14">
        <f t="shared" si="1"/>
        <v>1466</v>
      </c>
    </row>
    <row r="26" spans="2:8" x14ac:dyDescent="0.2">
      <c r="D26" s="7"/>
      <c r="E26" s="7"/>
      <c r="F26" s="7"/>
      <c r="G26" s="7"/>
      <c r="H26" s="7"/>
    </row>
    <row r="27" spans="2:8" x14ac:dyDescent="0.2">
      <c r="B27" s="54" t="s">
        <v>17</v>
      </c>
      <c r="C27" s="6"/>
      <c r="D27" s="7"/>
      <c r="E27" s="7"/>
      <c r="F27" s="7"/>
      <c r="G27" s="7"/>
      <c r="H27" s="7"/>
    </row>
    <row r="28" spans="2:8" x14ac:dyDescent="0.2">
      <c r="B28" s="6">
        <v>1992</v>
      </c>
      <c r="C28" s="6"/>
      <c r="D28" s="7">
        <v>179</v>
      </c>
      <c r="E28" s="7">
        <v>677</v>
      </c>
      <c r="F28" s="7">
        <v>389</v>
      </c>
      <c r="G28" s="7">
        <v>418</v>
      </c>
      <c r="H28" s="14">
        <f t="shared" si="1"/>
        <v>1663</v>
      </c>
    </row>
    <row r="29" spans="2:8" x14ac:dyDescent="0.2">
      <c r="B29" s="6">
        <v>1993</v>
      </c>
      <c r="C29" s="6"/>
      <c r="D29" s="7">
        <v>158</v>
      </c>
      <c r="E29" s="7">
        <v>635</v>
      </c>
      <c r="F29" s="7">
        <v>254</v>
      </c>
      <c r="G29" s="7">
        <v>574</v>
      </c>
      <c r="H29" s="14">
        <f t="shared" si="1"/>
        <v>1621</v>
      </c>
    </row>
    <row r="30" spans="2:8" x14ac:dyDescent="0.2">
      <c r="B30" s="6">
        <v>1994</v>
      </c>
      <c r="C30" s="6"/>
      <c r="D30" s="7">
        <v>192</v>
      </c>
      <c r="E30" s="7">
        <v>624</v>
      </c>
      <c r="F30" s="7">
        <v>482</v>
      </c>
      <c r="G30" s="7">
        <v>653</v>
      </c>
      <c r="H30" s="14">
        <f t="shared" si="1"/>
        <v>1951</v>
      </c>
    </row>
    <row r="31" spans="2:8" x14ac:dyDescent="0.2">
      <c r="B31" s="6">
        <v>1995</v>
      </c>
      <c r="C31" s="6"/>
      <c r="D31" s="7">
        <v>163</v>
      </c>
      <c r="E31" s="7">
        <v>511</v>
      </c>
      <c r="F31" s="7">
        <v>712</v>
      </c>
      <c r="G31" s="7">
        <v>562</v>
      </c>
      <c r="H31" s="14">
        <f t="shared" si="1"/>
        <v>1948</v>
      </c>
    </row>
    <row r="32" spans="2:8" x14ac:dyDescent="0.2">
      <c r="B32" s="6">
        <v>1996</v>
      </c>
      <c r="C32" s="6"/>
      <c r="D32" s="7">
        <v>116</v>
      </c>
      <c r="E32" s="7">
        <v>673</v>
      </c>
      <c r="F32" s="7">
        <v>513</v>
      </c>
      <c r="G32" s="7">
        <v>663</v>
      </c>
      <c r="H32" s="14">
        <f t="shared" si="1"/>
        <v>1965</v>
      </c>
    </row>
    <row r="33" spans="2:8" x14ac:dyDescent="0.2">
      <c r="D33" s="7"/>
      <c r="E33" s="7"/>
      <c r="F33" s="7"/>
      <c r="G33" s="7"/>
      <c r="H33" s="7"/>
    </row>
    <row r="34" spans="2:8" x14ac:dyDescent="0.2">
      <c r="B34" s="54" t="s">
        <v>22</v>
      </c>
      <c r="C34" s="6"/>
      <c r="D34" s="7"/>
      <c r="E34" s="7"/>
      <c r="F34" s="7"/>
      <c r="G34" s="7"/>
      <c r="H34" s="7"/>
    </row>
    <row r="35" spans="2:8" x14ac:dyDescent="0.2">
      <c r="B35" s="6">
        <v>1992</v>
      </c>
      <c r="C35" s="6"/>
      <c r="D35" s="7">
        <v>0</v>
      </c>
      <c r="E35" s="7">
        <v>380</v>
      </c>
      <c r="F35" s="7">
        <v>703</v>
      </c>
      <c r="G35" s="7">
        <v>1098</v>
      </c>
      <c r="H35" s="14">
        <f t="shared" si="1"/>
        <v>2181</v>
      </c>
    </row>
    <row r="36" spans="2:8" x14ac:dyDescent="0.2">
      <c r="B36" s="6">
        <v>1993</v>
      </c>
      <c r="C36" s="6"/>
      <c r="D36" s="7">
        <v>0</v>
      </c>
      <c r="E36" s="7">
        <v>377</v>
      </c>
      <c r="F36" s="7">
        <v>798</v>
      </c>
      <c r="G36" s="7">
        <v>1114</v>
      </c>
      <c r="H36" s="14">
        <f t="shared" si="1"/>
        <v>2289</v>
      </c>
    </row>
    <row r="37" spans="2:8" x14ac:dyDescent="0.2">
      <c r="B37" s="6">
        <v>1994</v>
      </c>
      <c r="C37" s="6"/>
      <c r="D37" s="7">
        <v>0</v>
      </c>
      <c r="E37" s="7">
        <v>482</v>
      </c>
      <c r="F37" s="7">
        <v>841</v>
      </c>
      <c r="G37" s="7">
        <v>1365</v>
      </c>
      <c r="H37" s="14">
        <f t="shared" si="1"/>
        <v>2688</v>
      </c>
    </row>
    <row r="38" spans="2:8" x14ac:dyDescent="0.2">
      <c r="B38" s="6">
        <v>1995</v>
      </c>
      <c r="C38" s="6"/>
      <c r="D38" s="7">
        <v>0</v>
      </c>
      <c r="E38" s="7">
        <v>385</v>
      </c>
      <c r="F38" s="7">
        <v>997</v>
      </c>
      <c r="G38" s="7">
        <v>1400</v>
      </c>
      <c r="H38" s="14">
        <f t="shared" si="1"/>
        <v>2782</v>
      </c>
    </row>
    <row r="39" spans="2:8" x14ac:dyDescent="0.2">
      <c r="B39" s="6">
        <v>1996</v>
      </c>
      <c r="C39" s="6"/>
      <c r="D39" s="7">
        <v>0</v>
      </c>
      <c r="E39" s="7">
        <v>413</v>
      </c>
      <c r="F39" s="7">
        <v>942</v>
      </c>
      <c r="G39" s="7">
        <v>1526</v>
      </c>
      <c r="H39" s="14">
        <f t="shared" si="1"/>
        <v>2881</v>
      </c>
    </row>
    <row r="40" spans="2:8" x14ac:dyDescent="0.2">
      <c r="D40" s="7"/>
      <c r="E40" s="7"/>
      <c r="F40" s="7"/>
      <c r="G40" s="7"/>
      <c r="H40" s="7"/>
    </row>
    <row r="41" spans="2:8" x14ac:dyDescent="0.2">
      <c r="B41" s="21" t="s">
        <v>11</v>
      </c>
      <c r="C41" s="6"/>
      <c r="D41" s="7"/>
      <c r="E41" s="7"/>
      <c r="F41" s="7"/>
      <c r="G41" s="7"/>
      <c r="H41" s="7"/>
    </row>
    <row r="42" spans="2:8" x14ac:dyDescent="0.2">
      <c r="B42" s="21"/>
      <c r="C42" s="6"/>
      <c r="D42" s="7"/>
      <c r="E42" s="7"/>
      <c r="F42" s="7"/>
      <c r="G42" s="7"/>
      <c r="H42" s="7"/>
    </row>
    <row r="43" spans="2:8" x14ac:dyDescent="0.2">
      <c r="B43" s="21">
        <v>1992</v>
      </c>
      <c r="C43" s="6"/>
      <c r="D43" s="7">
        <f>SUM(D7+D14+D21+D28+D35)</f>
        <v>1862</v>
      </c>
      <c r="E43" s="7">
        <f>SUM(E7+E14+E21+E28+E35)</f>
        <v>2580</v>
      </c>
      <c r="F43" s="7">
        <f>SUM(F7+F14+F21+F28+F35)</f>
        <v>1945</v>
      </c>
      <c r="G43" s="7">
        <f>SUM(G7+G14+G21+G28+G35)</f>
        <v>2571</v>
      </c>
      <c r="H43" s="14">
        <f>SUM(D43:G43)</f>
        <v>8958</v>
      </c>
    </row>
    <row r="44" spans="2:8" x14ac:dyDescent="0.2">
      <c r="B44" s="21">
        <v>1993</v>
      </c>
      <c r="C44" s="6"/>
      <c r="D44" s="7">
        <f t="shared" ref="D44:G47" si="2">SUM(D8+D15+D22+D29+D36)</f>
        <v>1943</v>
      </c>
      <c r="E44" s="7">
        <f t="shared" si="2"/>
        <v>2620</v>
      </c>
      <c r="F44" s="7">
        <f t="shared" si="2"/>
        <v>2029</v>
      </c>
      <c r="G44" s="7">
        <f t="shared" si="2"/>
        <v>2713</v>
      </c>
      <c r="H44" s="14">
        <f>SUM(D44:G44)</f>
        <v>9305</v>
      </c>
    </row>
    <row r="45" spans="2:8" x14ac:dyDescent="0.2">
      <c r="B45" s="21">
        <v>1994</v>
      </c>
      <c r="C45" s="6"/>
      <c r="D45" s="7">
        <f t="shared" si="2"/>
        <v>2003</v>
      </c>
      <c r="E45" s="7">
        <f t="shared" si="2"/>
        <v>2866</v>
      </c>
      <c r="F45" s="7">
        <f t="shared" si="2"/>
        <v>2245</v>
      </c>
      <c r="G45" s="7">
        <f t="shared" si="2"/>
        <v>2895</v>
      </c>
      <c r="H45" s="14">
        <f>SUM(D45:G45)</f>
        <v>10009</v>
      </c>
    </row>
    <row r="46" spans="2:8" x14ac:dyDescent="0.2">
      <c r="B46" s="21">
        <v>1995</v>
      </c>
      <c r="C46" s="6"/>
      <c r="D46" s="7">
        <f t="shared" si="2"/>
        <v>2005</v>
      </c>
      <c r="E46" s="7">
        <f t="shared" si="2"/>
        <v>2777</v>
      </c>
      <c r="F46" s="7">
        <f t="shared" si="2"/>
        <v>2710</v>
      </c>
      <c r="G46" s="7">
        <f t="shared" si="2"/>
        <v>2996</v>
      </c>
      <c r="H46" s="14">
        <f>SUM(D46:G46)</f>
        <v>10488</v>
      </c>
    </row>
    <row r="47" spans="2:8" x14ac:dyDescent="0.2">
      <c r="B47" s="21">
        <v>1996</v>
      </c>
      <c r="C47" s="6"/>
      <c r="D47" s="7">
        <f t="shared" si="2"/>
        <v>1794</v>
      </c>
      <c r="E47" s="7">
        <f t="shared" si="2"/>
        <v>2791</v>
      </c>
      <c r="F47" s="7">
        <f t="shared" si="2"/>
        <v>2668</v>
      </c>
      <c r="G47" s="7">
        <f t="shared" si="2"/>
        <v>3455</v>
      </c>
      <c r="H47" s="14">
        <f>SUM(D47:G47)</f>
        <v>10708</v>
      </c>
    </row>
  </sheetData>
  <customSheetViews>
    <customSheetView guid="{2C045F60-6AB2-44F0-B91E-AB5C1A883BD2}" state="hidden">
      <selection activeCell="B1" sqref="B1"/>
      <pageMargins left="0.75" right="0.75" top="1" bottom="1" header="0.5" footer="0.5"/>
      <pageSetup orientation="portrait" r:id="rId1"/>
      <headerFooter alignWithMargins="0"/>
    </customSheetView>
    <customSheetView guid="{F4665436-DFC3-47B1-A482-DE3E62B43168}" state="hidden" showRuler="0">
      <selection activeCell="B1" sqref="B1"/>
      <pageMargins left="0.75" right="0.75" top="1" bottom="1" header="0.5" footer="0.5"/>
      <pageSetup orientation="portrait" r:id="rId2"/>
      <headerFooter alignWithMargins="0"/>
    </customSheetView>
    <customSheetView guid="{F1F7BD3E-FC2C-462F-A022-5270024FE9F6}"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W93"/>
  <sheetViews>
    <sheetView zoomScaleNormal="100" zoomScaleSheetLayoutView="100" workbookViewId="0">
      <selection activeCell="O3" sqref="O3"/>
    </sheetView>
  </sheetViews>
  <sheetFormatPr defaultRowHeight="15" customHeight="1" x14ac:dyDescent="0.2"/>
  <cols>
    <col min="1" max="1" width="9.140625" style="358"/>
    <col min="2" max="2" width="36.140625" style="358" customWidth="1"/>
    <col min="3" max="5" width="10.140625" style="222" customWidth="1"/>
    <col min="6" max="6" width="9.7109375" style="222" customWidth="1"/>
    <col min="7" max="7" width="9.140625" style="222"/>
    <col min="8" max="10" width="9.140625" style="222" customWidth="1"/>
    <col min="11" max="16384" width="9.140625" style="358"/>
  </cols>
  <sheetData>
    <row r="1" spans="2:23" ht="15" customHeight="1" x14ac:dyDescent="0.2">
      <c r="K1" s="354" t="s">
        <v>517</v>
      </c>
    </row>
    <row r="2" spans="2:23" ht="15" customHeight="1" x14ac:dyDescent="0.2">
      <c r="F2" s="354"/>
    </row>
    <row r="3" spans="2:23" ht="15" customHeight="1" x14ac:dyDescent="0.2">
      <c r="G3" s="358"/>
      <c r="H3" s="358"/>
    </row>
    <row r="4" spans="2:23" ht="15" customHeight="1" x14ac:dyDescent="0.25">
      <c r="B4" s="533" t="s">
        <v>519</v>
      </c>
      <c r="C4" s="533"/>
      <c r="D4" s="533"/>
      <c r="E4" s="533"/>
      <c r="F4" s="533"/>
      <c r="G4" s="533"/>
      <c r="H4" s="533"/>
      <c r="I4" s="533"/>
      <c r="J4" s="533"/>
      <c r="K4" s="533"/>
      <c r="L4" s="533"/>
      <c r="M4" s="533"/>
      <c r="N4" s="533"/>
    </row>
    <row r="5" spans="2:23" ht="15" customHeight="1" x14ac:dyDescent="0.2">
      <c r="C5" s="358"/>
      <c r="D5" s="358"/>
      <c r="E5" s="358"/>
      <c r="F5" s="358"/>
      <c r="G5" s="358"/>
      <c r="H5" s="358"/>
      <c r="I5" s="358"/>
      <c r="J5" s="358"/>
    </row>
    <row r="6" spans="2:23" ht="15" customHeight="1" x14ac:dyDescent="0.2">
      <c r="B6" s="257" t="s">
        <v>420</v>
      </c>
      <c r="C6" s="436"/>
      <c r="D6" s="230"/>
    </row>
    <row r="7" spans="2:23" ht="15" customHeight="1" x14ac:dyDescent="0.2">
      <c r="B7" s="437" t="s">
        <v>358</v>
      </c>
      <c r="C7" s="438">
        <v>2011</v>
      </c>
      <c r="D7" s="438">
        <v>2012</v>
      </c>
      <c r="E7" s="438">
        <v>2013</v>
      </c>
      <c r="F7" s="438">
        <v>2014</v>
      </c>
      <c r="G7" s="438">
        <v>2015</v>
      </c>
      <c r="H7" s="438">
        <v>2016</v>
      </c>
      <c r="I7" s="438">
        <v>2017</v>
      </c>
      <c r="J7" s="438">
        <v>2018</v>
      </c>
      <c r="K7" s="438">
        <v>2019</v>
      </c>
      <c r="L7" s="438">
        <v>2020</v>
      </c>
      <c r="M7" s="438">
        <v>2021</v>
      </c>
      <c r="N7" s="438">
        <v>2022</v>
      </c>
    </row>
    <row r="8" spans="2:23" ht="15" customHeight="1" x14ac:dyDescent="0.2">
      <c r="B8" s="439" t="s">
        <v>11</v>
      </c>
      <c r="C8" s="440">
        <v>35266.934696431839</v>
      </c>
      <c r="D8" s="440">
        <v>36401.331900067918</v>
      </c>
      <c r="E8" s="440">
        <v>36105.910000000003</v>
      </c>
      <c r="F8" s="440">
        <v>37643</v>
      </c>
      <c r="G8" s="440">
        <v>39138.211303649252</v>
      </c>
      <c r="H8" s="440">
        <v>40411</v>
      </c>
      <c r="I8" s="440">
        <v>40856.069226510088</v>
      </c>
      <c r="J8" s="440">
        <v>44742</v>
      </c>
      <c r="K8" s="440">
        <f>+K10+K13+K16+K19+K22+K28+K31+K25+K34+K37+K40+K43+K46+K49+K52+K55+K58+K61+K64+K67+K70</f>
        <v>47395</v>
      </c>
      <c r="L8" s="440">
        <f>+L10+L13+L16+L19+L22+L28+L31+L25+L34+L37+L40+L43+L46+L49+L52+L55+L58+L61+L64+L67+L70</f>
        <v>41643.839848595249</v>
      </c>
      <c r="M8" s="440">
        <v>44441.231934868636</v>
      </c>
      <c r="N8" s="440">
        <v>56354.598275565724</v>
      </c>
    </row>
    <row r="9" spans="2:23" ht="15" customHeight="1" x14ac:dyDescent="0.2">
      <c r="B9" s="441"/>
      <c r="C9" s="442"/>
      <c r="D9" s="442"/>
      <c r="E9" s="442"/>
      <c r="F9" s="442"/>
      <c r="G9" s="442"/>
      <c r="H9" s="442"/>
      <c r="I9" s="442"/>
      <c r="J9" s="442"/>
      <c r="K9" s="442"/>
      <c r="L9" s="442"/>
      <c r="M9" s="442"/>
      <c r="N9" s="442"/>
    </row>
    <row r="10" spans="2:23" ht="15" customHeight="1" x14ac:dyDescent="0.2">
      <c r="B10" s="439" t="s">
        <v>87</v>
      </c>
      <c r="C10" s="440">
        <v>181.53112099918931</v>
      </c>
      <c r="D10" s="440">
        <v>254.48654749913737</v>
      </c>
      <c r="E10" s="440">
        <v>299.8</v>
      </c>
      <c r="F10" s="440">
        <v>270.43237911319295</v>
      </c>
      <c r="G10" s="440">
        <v>242.20344857283217</v>
      </c>
      <c r="H10" s="440">
        <v>279</v>
      </c>
      <c r="I10" s="440">
        <v>372.90609748625025</v>
      </c>
      <c r="J10" s="440">
        <v>280</v>
      </c>
      <c r="K10" s="440">
        <v>567</v>
      </c>
      <c r="L10" s="440">
        <f>SUM(L11:L12)</f>
        <v>418.8326009689452</v>
      </c>
      <c r="M10" s="440">
        <v>326.48695049248039</v>
      </c>
      <c r="N10" s="440">
        <v>305.96710476189287</v>
      </c>
    </row>
    <row r="11" spans="2:23" ht="15" customHeight="1" x14ac:dyDescent="0.2">
      <c r="B11" s="441" t="s">
        <v>359</v>
      </c>
      <c r="C11" s="442">
        <v>181.53112099918931</v>
      </c>
      <c r="D11" s="442">
        <v>217.20539248393763</v>
      </c>
      <c r="E11" s="442">
        <v>263.07</v>
      </c>
      <c r="F11" s="442">
        <v>230.48135723156648</v>
      </c>
      <c r="G11" s="442">
        <v>217.39320486473738</v>
      </c>
      <c r="H11" s="442">
        <v>255</v>
      </c>
      <c r="I11" s="442">
        <v>303.23767317667978</v>
      </c>
      <c r="J11" s="442">
        <v>231</v>
      </c>
      <c r="K11" s="442">
        <v>474</v>
      </c>
      <c r="L11" s="442">
        <v>370.3114332278351</v>
      </c>
      <c r="M11" s="442">
        <v>276.64940364715977</v>
      </c>
      <c r="N11" s="442">
        <v>240.47369990313172</v>
      </c>
    </row>
    <row r="12" spans="2:23" ht="15" customHeight="1" x14ac:dyDescent="0.2">
      <c r="B12" s="441" t="s">
        <v>360</v>
      </c>
      <c r="C12" s="442">
        <v>0</v>
      </c>
      <c r="D12" s="442">
        <v>37.281155015199758</v>
      </c>
      <c r="E12" s="442">
        <v>36.729999999999997</v>
      </c>
      <c r="F12" s="442">
        <v>39.951021881626502</v>
      </c>
      <c r="G12" s="442">
        <v>24.810243708094799</v>
      </c>
      <c r="H12" s="442">
        <v>24</v>
      </c>
      <c r="I12" s="442">
        <v>69.668424309570298</v>
      </c>
      <c r="J12" s="442">
        <v>49</v>
      </c>
      <c r="K12" s="442">
        <v>92</v>
      </c>
      <c r="L12" s="442">
        <v>48.521167741110105</v>
      </c>
      <c r="M12" s="442">
        <v>49.837546845320624</v>
      </c>
      <c r="N12" s="442">
        <v>65.493404858761096</v>
      </c>
    </row>
    <row r="13" spans="2:23" ht="15" customHeight="1" x14ac:dyDescent="0.2">
      <c r="B13" s="439" t="s">
        <v>289</v>
      </c>
      <c r="C13" s="440">
        <v>1334.9344713975158</v>
      </c>
      <c r="D13" s="440">
        <v>1212.4908284019723</v>
      </c>
      <c r="E13" s="440">
        <v>978.65000000000009</v>
      </c>
      <c r="F13" s="440">
        <v>779.76107992172626</v>
      </c>
      <c r="G13" s="440">
        <v>558.0558124829646</v>
      </c>
      <c r="H13" s="440">
        <v>660</v>
      </c>
      <c r="I13" s="440">
        <v>676.14377066293014</v>
      </c>
      <c r="J13" s="440">
        <v>848</v>
      </c>
      <c r="K13" s="440">
        <v>846</v>
      </c>
      <c r="L13" s="440">
        <f>SUM(L14:L15)</f>
        <v>923.87224097940236</v>
      </c>
      <c r="M13" s="440">
        <v>822.86721314316424</v>
      </c>
      <c r="N13" s="440">
        <v>749.57401601926972</v>
      </c>
    </row>
    <row r="14" spans="2:23" s="252" customFormat="1" ht="15" customHeight="1" x14ac:dyDescent="0.2">
      <c r="B14" s="441" t="s">
        <v>359</v>
      </c>
      <c r="C14" s="442">
        <v>1028.1725685627764</v>
      </c>
      <c r="D14" s="442">
        <v>810.48773147040185</v>
      </c>
      <c r="E14" s="442">
        <v>816.21</v>
      </c>
      <c r="F14" s="442">
        <v>648.20622968604891</v>
      </c>
      <c r="G14" s="442">
        <v>414.75903496996978</v>
      </c>
      <c r="H14" s="442">
        <v>540</v>
      </c>
      <c r="I14" s="442">
        <v>421.22934866192213</v>
      </c>
      <c r="J14" s="442">
        <v>559</v>
      </c>
      <c r="K14" s="442">
        <v>718</v>
      </c>
      <c r="L14" s="442">
        <v>756.51072125840528</v>
      </c>
      <c r="M14" s="442">
        <v>654.02156414362935</v>
      </c>
      <c r="N14" s="442">
        <v>551.67616692955096</v>
      </c>
      <c r="O14" s="358"/>
      <c r="P14" s="358"/>
      <c r="Q14" s="358"/>
      <c r="R14" s="358"/>
      <c r="S14" s="358"/>
      <c r="T14" s="358"/>
      <c r="U14" s="358"/>
      <c r="V14" s="358"/>
      <c r="W14" s="358"/>
    </row>
    <row r="15" spans="2:23" s="252" customFormat="1" ht="15" customHeight="1" x14ac:dyDescent="0.2">
      <c r="B15" s="441" t="s">
        <v>360</v>
      </c>
      <c r="C15" s="442">
        <v>306.76190283473943</v>
      </c>
      <c r="D15" s="442">
        <v>402.0030969315705</v>
      </c>
      <c r="E15" s="442">
        <v>162.44</v>
      </c>
      <c r="F15" s="442">
        <v>131.55485023567741</v>
      </c>
      <c r="G15" s="442">
        <v>143.29677751299491</v>
      </c>
      <c r="H15" s="442">
        <v>120</v>
      </c>
      <c r="I15" s="442">
        <v>254.91442200100767</v>
      </c>
      <c r="J15" s="442">
        <v>289</v>
      </c>
      <c r="K15" s="442">
        <v>128</v>
      </c>
      <c r="L15" s="442">
        <v>167.36151972099711</v>
      </c>
      <c r="M15" s="442">
        <v>168.84564899953483</v>
      </c>
      <c r="N15" s="442">
        <v>197.89784908971902</v>
      </c>
      <c r="O15" s="358"/>
      <c r="P15" s="358"/>
      <c r="Q15" s="358"/>
      <c r="R15" s="358"/>
      <c r="S15" s="358"/>
      <c r="T15" s="358"/>
      <c r="U15" s="358"/>
      <c r="V15" s="358"/>
      <c r="W15" s="358"/>
    </row>
    <row r="16" spans="2:23" ht="25.5" x14ac:dyDescent="0.2">
      <c r="B16" s="439" t="s">
        <v>361</v>
      </c>
      <c r="C16" s="440">
        <v>571.51256708130904</v>
      </c>
      <c r="D16" s="440">
        <v>526.83426473859004</v>
      </c>
      <c r="E16" s="440">
        <v>450.56</v>
      </c>
      <c r="F16" s="440">
        <v>448.13858159354402</v>
      </c>
      <c r="G16" s="440">
        <v>580.58658281588055</v>
      </c>
      <c r="H16" s="440">
        <v>263</v>
      </c>
      <c r="I16" s="440">
        <v>323.77814560945285</v>
      </c>
      <c r="J16" s="440">
        <v>443</v>
      </c>
      <c r="K16" s="440">
        <v>455</v>
      </c>
      <c r="L16" s="440">
        <f>SUM(L17:L18)</f>
        <v>334.72303944199422</v>
      </c>
      <c r="M16" s="440">
        <v>548.22917370299888</v>
      </c>
      <c r="N16" s="440">
        <v>516.17730114451319</v>
      </c>
    </row>
    <row r="17" spans="2:23" ht="15" customHeight="1" x14ac:dyDescent="0.2">
      <c r="B17" s="441" t="s">
        <v>359</v>
      </c>
      <c r="C17" s="442">
        <v>413.39481130251392</v>
      </c>
      <c r="D17" s="442">
        <v>403.63579510683485</v>
      </c>
      <c r="E17" s="442">
        <v>378.31</v>
      </c>
      <c r="F17" s="442">
        <v>318.63406631343986</v>
      </c>
      <c r="G17" s="442">
        <v>515.100341016529</v>
      </c>
      <c r="H17" s="442">
        <v>222</v>
      </c>
      <c r="I17" s="442">
        <v>277.86899653715608</v>
      </c>
      <c r="J17" s="442">
        <v>328</v>
      </c>
      <c r="K17" s="442">
        <v>341</v>
      </c>
      <c r="L17" s="442">
        <v>286.20187170088411</v>
      </c>
      <c r="M17" s="442">
        <v>436.34661181676614</v>
      </c>
      <c r="N17" s="442">
        <v>350.81416035896848</v>
      </c>
    </row>
    <row r="18" spans="2:23" ht="15" customHeight="1" x14ac:dyDescent="0.2">
      <c r="B18" s="441" t="s">
        <v>360</v>
      </c>
      <c r="C18" s="442">
        <v>158.11775577879519</v>
      </c>
      <c r="D18" s="442">
        <v>123.1984696317552</v>
      </c>
      <c r="E18" s="442">
        <v>72.252012243623597</v>
      </c>
      <c r="F18" s="442">
        <v>130</v>
      </c>
      <c r="G18" s="442">
        <v>65.486241799351603</v>
      </c>
      <c r="H18" s="442">
        <v>41</v>
      </c>
      <c r="I18" s="442">
        <v>45.909149072296799</v>
      </c>
      <c r="J18" s="442">
        <v>115</v>
      </c>
      <c r="K18" s="442">
        <v>114</v>
      </c>
      <c r="L18" s="442">
        <v>48.521167741110105</v>
      </c>
      <c r="M18" s="442">
        <v>111.88256188623268</v>
      </c>
      <c r="N18" s="442">
        <v>165.36314078554477</v>
      </c>
    </row>
    <row r="19" spans="2:23" s="252" customFormat="1" ht="15" customHeight="1" x14ac:dyDescent="0.2">
      <c r="B19" s="439" t="s">
        <v>35</v>
      </c>
      <c r="C19" s="440">
        <v>3467.5328773875513</v>
      </c>
      <c r="D19" s="440">
        <v>3830.3351703422882</v>
      </c>
      <c r="E19" s="440">
        <v>4168.6400000000003</v>
      </c>
      <c r="F19" s="440">
        <v>3363</v>
      </c>
      <c r="G19" s="440">
        <v>3923.9419756264638</v>
      </c>
      <c r="H19" s="440">
        <v>4006</v>
      </c>
      <c r="I19" s="440">
        <v>5113.5365442333705</v>
      </c>
      <c r="J19" s="440">
        <v>5098</v>
      </c>
      <c r="K19" s="440">
        <v>5368</v>
      </c>
      <c r="L19" s="440">
        <f>SUM(L20:L21)</f>
        <v>5073.7821996517996</v>
      </c>
      <c r="M19" s="440">
        <v>6323.6027423110572</v>
      </c>
      <c r="N19" s="440">
        <v>8827.1100103972185</v>
      </c>
      <c r="O19" s="358"/>
      <c r="P19" s="358"/>
      <c r="Q19" s="358"/>
      <c r="R19" s="358"/>
      <c r="S19" s="358"/>
      <c r="T19" s="358"/>
      <c r="U19" s="358"/>
      <c r="V19" s="358"/>
      <c r="W19" s="358"/>
    </row>
    <row r="20" spans="2:23" s="252" customFormat="1" ht="15" customHeight="1" x14ac:dyDescent="0.2">
      <c r="B20" s="441" t="s">
        <v>359</v>
      </c>
      <c r="C20" s="442">
        <v>3208.8904463919794</v>
      </c>
      <c r="D20" s="442">
        <v>3533.694000849056</v>
      </c>
      <c r="E20" s="442">
        <v>4043.01</v>
      </c>
      <c r="F20" s="442">
        <v>3039</v>
      </c>
      <c r="G20" s="442">
        <v>3658.1547769596955</v>
      </c>
      <c r="H20" s="442">
        <v>3642</v>
      </c>
      <c r="I20" s="442">
        <v>4669.3526210352929</v>
      </c>
      <c r="J20" s="442">
        <v>4601</v>
      </c>
      <c r="K20" s="442">
        <v>4928</v>
      </c>
      <c r="L20" s="442">
        <v>4758.8871228091612</v>
      </c>
      <c r="M20" s="442">
        <v>5822.1535225488433</v>
      </c>
      <c r="N20" s="442">
        <v>8303.1571777577319</v>
      </c>
      <c r="O20" s="358"/>
      <c r="P20" s="358"/>
      <c r="Q20" s="358"/>
      <c r="R20" s="358"/>
      <c r="S20" s="358"/>
      <c r="T20" s="358"/>
      <c r="U20" s="358"/>
      <c r="V20" s="358"/>
      <c r="W20" s="358"/>
    </row>
    <row r="21" spans="2:23" ht="15" customHeight="1" x14ac:dyDescent="0.2">
      <c r="B21" s="441" t="s">
        <v>360</v>
      </c>
      <c r="C21" s="442">
        <v>258.64243099557189</v>
      </c>
      <c r="D21" s="442">
        <v>296.64116949323216</v>
      </c>
      <c r="E21" s="442">
        <v>125.64</v>
      </c>
      <c r="F21" s="442">
        <v>323.21874725374221</v>
      </c>
      <c r="G21" s="442">
        <v>265.78719866676761</v>
      </c>
      <c r="H21" s="442">
        <v>364</v>
      </c>
      <c r="I21" s="442">
        <v>444.18392319807083</v>
      </c>
      <c r="J21" s="442">
        <v>497</v>
      </c>
      <c r="K21" s="442">
        <v>441</v>
      </c>
      <c r="L21" s="442">
        <v>314.89507684263799</v>
      </c>
      <c r="M21" s="442">
        <v>501.4492197622136</v>
      </c>
      <c r="N21" s="442">
        <v>523.95283263949057</v>
      </c>
    </row>
    <row r="22" spans="2:23" ht="15" customHeight="1" x14ac:dyDescent="0.2">
      <c r="B22" s="439" t="s">
        <v>88</v>
      </c>
      <c r="C22" s="440">
        <v>4037.8209092104125</v>
      </c>
      <c r="D22" s="440">
        <v>4676.4959861995139</v>
      </c>
      <c r="E22" s="440">
        <v>4924.46</v>
      </c>
      <c r="F22" s="440">
        <v>4513.1348896494392</v>
      </c>
      <c r="G22" s="440">
        <v>5017.5203229415147</v>
      </c>
      <c r="H22" s="440">
        <v>4881</v>
      </c>
      <c r="I22" s="440">
        <v>5021.3365002922965</v>
      </c>
      <c r="J22" s="440">
        <v>5292</v>
      </c>
      <c r="K22" s="440">
        <v>5365</v>
      </c>
      <c r="L22" s="440">
        <f>SUM(L23:L24)</f>
        <v>4935.2413086888055</v>
      </c>
      <c r="M22" s="440">
        <v>5103.0392503321509</v>
      </c>
      <c r="N22" s="440">
        <v>7200.7854691254706</v>
      </c>
    </row>
    <row r="23" spans="2:23" s="252" customFormat="1" ht="15" customHeight="1" x14ac:dyDescent="0.2">
      <c r="B23" s="441" t="s">
        <v>359</v>
      </c>
      <c r="C23" s="442">
        <v>2345.3672077244078</v>
      </c>
      <c r="D23" s="442">
        <v>2548.9595342029847</v>
      </c>
      <c r="E23" s="442">
        <v>2708.55</v>
      </c>
      <c r="F23" s="442">
        <v>2251.4544157646337</v>
      </c>
      <c r="G23" s="442">
        <v>3008.0167534282127</v>
      </c>
      <c r="H23" s="442">
        <v>2567</v>
      </c>
      <c r="I23" s="442">
        <v>2549.5259658065506</v>
      </c>
      <c r="J23" s="442">
        <v>2806</v>
      </c>
      <c r="K23" s="442">
        <v>2805</v>
      </c>
      <c r="L23" s="442">
        <v>3091.4369345266191</v>
      </c>
      <c r="M23" s="442">
        <v>2910.0600912295022</v>
      </c>
      <c r="N23" s="442">
        <v>4136.1480236887965</v>
      </c>
      <c r="O23" s="358"/>
      <c r="P23" s="358"/>
      <c r="Q23" s="358"/>
      <c r="R23" s="358"/>
      <c r="S23" s="358"/>
      <c r="T23" s="358"/>
      <c r="U23" s="358"/>
      <c r="V23" s="358"/>
      <c r="W23" s="358"/>
    </row>
    <row r="24" spans="2:23" s="252" customFormat="1" ht="15" customHeight="1" x14ac:dyDescent="0.2">
      <c r="B24" s="441" t="s">
        <v>360</v>
      </c>
      <c r="C24" s="442">
        <v>1692.4537014860045</v>
      </c>
      <c r="D24" s="442">
        <v>2127.5364519965287</v>
      </c>
      <c r="E24" s="442">
        <v>2215.9</v>
      </c>
      <c r="F24" s="442">
        <v>2261.6804738848159</v>
      </c>
      <c r="G24" s="442">
        <v>2009.5035695133022</v>
      </c>
      <c r="H24" s="442">
        <v>2314</v>
      </c>
      <c r="I24" s="442">
        <v>2471.8105344857299</v>
      </c>
      <c r="J24" s="442">
        <v>2486</v>
      </c>
      <c r="K24" s="442">
        <v>2561</v>
      </c>
      <c r="L24" s="442">
        <v>1843.8043741621861</v>
      </c>
      <c r="M24" s="442">
        <v>2192.9791591026487</v>
      </c>
      <c r="N24" s="442">
        <v>3064.6374454366696</v>
      </c>
      <c r="O24" s="358"/>
      <c r="P24" s="358"/>
      <c r="Q24" s="358"/>
      <c r="R24" s="358"/>
      <c r="S24" s="358"/>
      <c r="T24" s="358"/>
      <c r="U24" s="358"/>
      <c r="V24" s="358"/>
      <c r="W24" s="358"/>
    </row>
    <row r="25" spans="2:23" s="252" customFormat="1" ht="15" customHeight="1" x14ac:dyDescent="0.2">
      <c r="B25" s="439" t="s">
        <v>290</v>
      </c>
      <c r="C25" s="440">
        <v>1411.3714412537934</v>
      </c>
      <c r="D25" s="440">
        <v>1154.9610252508071</v>
      </c>
      <c r="E25" s="440">
        <v>1378.03</v>
      </c>
      <c r="F25" s="440">
        <v>1385.6556600322106</v>
      </c>
      <c r="G25" s="440">
        <v>2268.2807099320798</v>
      </c>
      <c r="H25" s="440">
        <v>1342</v>
      </c>
      <c r="I25" s="440">
        <v>1695.8014586669576</v>
      </c>
      <c r="J25" s="440">
        <v>2282</v>
      </c>
      <c r="K25" s="440">
        <v>1945</v>
      </c>
      <c r="L25" s="440">
        <f>SUM(L26:L27)</f>
        <v>1437.9045471485072</v>
      </c>
      <c r="M25" s="440">
        <v>1588.7587389965711</v>
      </c>
      <c r="N25" s="440">
        <v>1779.388449077848</v>
      </c>
      <c r="O25" s="358"/>
      <c r="P25" s="358"/>
      <c r="Q25" s="358"/>
      <c r="R25" s="358"/>
      <c r="S25" s="358"/>
      <c r="T25" s="358"/>
      <c r="U25" s="358"/>
      <c r="V25" s="358"/>
      <c r="W25" s="358"/>
    </row>
    <row r="26" spans="2:23" s="252" customFormat="1" ht="15" customHeight="1" x14ac:dyDescent="0.2">
      <c r="B26" s="441" t="s">
        <v>359</v>
      </c>
      <c r="C26" s="442">
        <v>802.50908123521208</v>
      </c>
      <c r="D26" s="442">
        <v>707.56253752151144</v>
      </c>
      <c r="E26" s="442">
        <v>837.58</v>
      </c>
      <c r="F26" s="442">
        <v>846.2945134662499</v>
      </c>
      <c r="G26" s="442">
        <v>1101.8990343144364</v>
      </c>
      <c r="H26" s="442">
        <v>860</v>
      </c>
      <c r="I26" s="442">
        <v>1022.0717901074064</v>
      </c>
      <c r="J26" s="442">
        <v>1304</v>
      </c>
      <c r="K26" s="442">
        <v>1217</v>
      </c>
      <c r="L26" s="442">
        <v>935.81998798551581</v>
      </c>
      <c r="M26" s="442">
        <v>1035.4410498781347</v>
      </c>
      <c r="N26" s="442">
        <v>1225.0170891142188</v>
      </c>
      <c r="O26" s="358"/>
      <c r="P26" s="358"/>
      <c r="Q26" s="358"/>
      <c r="R26" s="358"/>
      <c r="S26" s="358"/>
      <c r="T26" s="358"/>
      <c r="U26" s="358"/>
      <c r="V26" s="358"/>
      <c r="W26" s="358"/>
    </row>
    <row r="27" spans="2:23" ht="15" customHeight="1" x14ac:dyDescent="0.2">
      <c r="B27" s="441" t="s">
        <v>360</v>
      </c>
      <c r="C27" s="442">
        <v>608.8623600185814</v>
      </c>
      <c r="D27" s="442">
        <v>447.39848772929571</v>
      </c>
      <c r="E27" s="442">
        <v>540.45000000000005</v>
      </c>
      <c r="F27" s="442">
        <v>539.3611465659601</v>
      </c>
      <c r="G27" s="442">
        <v>1166.3816756176452</v>
      </c>
      <c r="H27" s="442">
        <v>482</v>
      </c>
      <c r="I27" s="442">
        <v>673.72966855955497</v>
      </c>
      <c r="J27" s="442">
        <v>978</v>
      </c>
      <c r="K27" s="442">
        <v>728</v>
      </c>
      <c r="L27" s="442">
        <v>502.08455916299141</v>
      </c>
      <c r="M27" s="442">
        <v>553.31768911843642</v>
      </c>
      <c r="N27" s="442">
        <v>554.37135996362633</v>
      </c>
    </row>
    <row r="28" spans="2:23" ht="15" customHeight="1" x14ac:dyDescent="0.2">
      <c r="B28" s="439" t="s">
        <v>291</v>
      </c>
      <c r="C28" s="440">
        <v>1949.7439886025263</v>
      </c>
      <c r="D28" s="440">
        <v>2082.9450965129877</v>
      </c>
      <c r="E28" s="440">
        <v>1481.34</v>
      </c>
      <c r="F28" s="440">
        <v>2065.7810557616463</v>
      </c>
      <c r="G28" s="440">
        <v>1812.0407225621816</v>
      </c>
      <c r="H28" s="440">
        <v>2609</v>
      </c>
      <c r="I28" s="440">
        <v>2221.7243166914732</v>
      </c>
      <c r="J28" s="440">
        <v>1792</v>
      </c>
      <c r="K28" s="440">
        <v>3131</v>
      </c>
      <c r="L28" s="440">
        <f>SUM(L29:L30)</f>
        <v>1913.1385314518047</v>
      </c>
      <c r="M28" s="440">
        <v>1486.0835607421609</v>
      </c>
      <c r="N28" s="440">
        <v>2498.3889139693542</v>
      </c>
    </row>
    <row r="29" spans="2:23" ht="15" customHeight="1" x14ac:dyDescent="0.2">
      <c r="B29" s="441" t="s">
        <v>359</v>
      </c>
      <c r="C29" s="442">
        <v>791.56735784037471</v>
      </c>
      <c r="D29" s="442">
        <v>889.0948456186153</v>
      </c>
      <c r="E29" s="442">
        <v>662.88</v>
      </c>
      <c r="F29" s="442">
        <v>915.16362180889303</v>
      </c>
      <c r="G29" s="442">
        <v>1091.9567523602234</v>
      </c>
      <c r="H29" s="442">
        <v>1029</v>
      </c>
      <c r="I29" s="442">
        <v>1124.3511973666264</v>
      </c>
      <c r="J29" s="442">
        <v>727</v>
      </c>
      <c r="K29" s="442">
        <v>1253</v>
      </c>
      <c r="L29" s="442">
        <v>848.62792199484886</v>
      </c>
      <c r="M29" s="442">
        <v>771.01428263007892</v>
      </c>
      <c r="N29" s="442">
        <v>1188.0856410049157</v>
      </c>
    </row>
    <row r="30" spans="2:23" s="252" customFormat="1" ht="15" customHeight="1" x14ac:dyDescent="0.2">
      <c r="B30" s="441" t="s">
        <v>360</v>
      </c>
      <c r="C30" s="442">
        <v>1158.1766307621515</v>
      </c>
      <c r="D30" s="442">
        <v>1193.8502508943723</v>
      </c>
      <c r="E30" s="442">
        <v>818.47</v>
      </c>
      <c r="F30" s="442">
        <v>1150.6174339527524</v>
      </c>
      <c r="G30" s="442">
        <v>720.08397020195866</v>
      </c>
      <c r="H30" s="442">
        <v>1580</v>
      </c>
      <c r="I30" s="442">
        <v>1097.3731193248525</v>
      </c>
      <c r="J30" s="442">
        <v>1065</v>
      </c>
      <c r="K30" s="442">
        <v>1878</v>
      </c>
      <c r="L30" s="442">
        <v>1064.510609456956</v>
      </c>
      <c r="M30" s="442">
        <v>715.06927811208186</v>
      </c>
      <c r="N30" s="442">
        <v>1310.3032729644374</v>
      </c>
      <c r="O30" s="358"/>
      <c r="P30" s="358"/>
      <c r="Q30" s="358"/>
      <c r="R30" s="358"/>
      <c r="S30" s="358"/>
      <c r="T30" s="358"/>
      <c r="U30" s="358"/>
      <c r="V30" s="358"/>
      <c r="W30" s="358"/>
    </row>
    <row r="31" spans="2:23" s="252" customFormat="1" ht="25.5" x14ac:dyDescent="0.2">
      <c r="B31" s="439" t="s">
        <v>292</v>
      </c>
      <c r="C31" s="440">
        <v>2403.6455968549067</v>
      </c>
      <c r="D31" s="440">
        <v>2226.3675867338111</v>
      </c>
      <c r="E31" s="440">
        <v>1889.72</v>
      </c>
      <c r="F31" s="440">
        <v>2013.9675085072738</v>
      </c>
      <c r="G31" s="440">
        <v>2099.9734899962036</v>
      </c>
      <c r="H31" s="440">
        <v>2534</v>
      </c>
      <c r="I31" s="440">
        <v>1860.8887297221022</v>
      </c>
      <c r="J31" s="440">
        <v>2720</v>
      </c>
      <c r="K31" s="440">
        <v>2747</v>
      </c>
      <c r="L31" s="440">
        <f>SUM(L32:L33)</f>
        <v>1915.9661886830204</v>
      </c>
      <c r="M31" s="440">
        <v>2527.6678824067048</v>
      </c>
      <c r="N31" s="440">
        <v>3144.3987609953383</v>
      </c>
      <c r="O31" s="358"/>
      <c r="P31" s="358"/>
      <c r="Q31" s="358"/>
      <c r="R31" s="358"/>
      <c r="S31" s="358"/>
      <c r="T31" s="358"/>
      <c r="U31" s="358"/>
      <c r="V31" s="358"/>
      <c r="W31" s="358"/>
    </row>
    <row r="32" spans="2:23" ht="15" customHeight="1" x14ac:dyDescent="0.2">
      <c r="B32" s="441" t="s">
        <v>359</v>
      </c>
      <c r="C32" s="442">
        <v>1337.0464641201929</v>
      </c>
      <c r="D32" s="442">
        <v>1030.1052298968889</v>
      </c>
      <c r="E32" s="442">
        <v>880.74</v>
      </c>
      <c r="F32" s="442">
        <v>1175.1419363537891</v>
      </c>
      <c r="G32" s="442">
        <v>879.22154416305261</v>
      </c>
      <c r="H32" s="442">
        <v>1166</v>
      </c>
      <c r="I32" s="442">
        <v>1014.4065288926355</v>
      </c>
      <c r="J32" s="442">
        <v>1278</v>
      </c>
      <c r="K32" s="442">
        <v>1407</v>
      </c>
      <c r="L32" s="442">
        <v>1009.9518564046638</v>
      </c>
      <c r="M32" s="442">
        <v>1288.7607785298105</v>
      </c>
      <c r="N32" s="442">
        <v>1617.392912443345</v>
      </c>
    </row>
    <row r="33" spans="2:23" ht="15" customHeight="1" x14ac:dyDescent="0.2">
      <c r="B33" s="441" t="s">
        <v>360</v>
      </c>
      <c r="C33" s="442">
        <v>1066.5991327347137</v>
      </c>
      <c r="D33" s="442">
        <v>1196.2623568369222</v>
      </c>
      <c r="E33" s="442">
        <v>1008.98</v>
      </c>
      <c r="F33" s="442">
        <v>838.82557215348379</v>
      </c>
      <c r="G33" s="442">
        <v>1220.7519458331524</v>
      </c>
      <c r="H33" s="442">
        <v>1368</v>
      </c>
      <c r="I33" s="442">
        <v>846.48220082947057</v>
      </c>
      <c r="J33" s="442">
        <v>1442</v>
      </c>
      <c r="K33" s="442">
        <v>1340</v>
      </c>
      <c r="L33" s="442">
        <v>906.01433227835651</v>
      </c>
      <c r="M33" s="442">
        <v>1238.9071038768943</v>
      </c>
      <c r="N33" s="442">
        <v>1527.0058485519935</v>
      </c>
    </row>
    <row r="34" spans="2:23" ht="15" customHeight="1" x14ac:dyDescent="0.2">
      <c r="B34" s="439" t="s">
        <v>362</v>
      </c>
      <c r="C34" s="440">
        <v>621.05364585154302</v>
      </c>
      <c r="D34" s="440">
        <v>942.60447219886544</v>
      </c>
      <c r="E34" s="440">
        <v>912.83</v>
      </c>
      <c r="F34" s="440">
        <v>872</v>
      </c>
      <c r="G34" s="440">
        <v>912.5081179263475</v>
      </c>
      <c r="H34" s="440">
        <v>835</v>
      </c>
      <c r="I34" s="440">
        <v>908.10361812778979</v>
      </c>
      <c r="J34" s="440">
        <v>947</v>
      </c>
      <c r="K34" s="440">
        <v>868</v>
      </c>
      <c r="L34" s="440">
        <f>SUM(L35:L36)</f>
        <v>679.29634837554147</v>
      </c>
      <c r="M34" s="440">
        <v>824.91073088556129</v>
      </c>
      <c r="N34" s="440">
        <v>901.50227479489763</v>
      </c>
    </row>
    <row r="35" spans="2:23" s="252" customFormat="1" ht="15" customHeight="1" x14ac:dyDescent="0.2">
      <c r="B35" s="441" t="s">
        <v>359</v>
      </c>
      <c r="C35" s="442">
        <v>423.76359542291908</v>
      </c>
      <c r="D35" s="442">
        <v>624.08195639440294</v>
      </c>
      <c r="E35" s="442">
        <v>608.91999999999996</v>
      </c>
      <c r="F35" s="442">
        <v>489.46585822462657</v>
      </c>
      <c r="G35" s="442">
        <v>529.55085800693143</v>
      </c>
      <c r="H35" s="442">
        <v>596</v>
      </c>
      <c r="I35" s="442">
        <v>583.52077181721154</v>
      </c>
      <c r="J35" s="442">
        <v>628</v>
      </c>
      <c r="K35" s="442">
        <v>590</v>
      </c>
      <c r="L35" s="442">
        <v>486.19670436025638</v>
      </c>
      <c r="M35" s="442">
        <v>559.43272768638724</v>
      </c>
      <c r="N35" s="442">
        <v>538.24128491963427</v>
      </c>
      <c r="O35" s="358"/>
      <c r="P35" s="358"/>
      <c r="Q35" s="358"/>
      <c r="R35" s="358"/>
      <c r="S35" s="358"/>
      <c r="T35" s="358"/>
      <c r="U35" s="358"/>
      <c r="V35" s="358"/>
      <c r="W35" s="358"/>
    </row>
    <row r="36" spans="2:23" s="252" customFormat="1" ht="15" customHeight="1" x14ac:dyDescent="0.2">
      <c r="B36" s="441" t="s">
        <v>360</v>
      </c>
      <c r="C36" s="442">
        <v>197.29005042862394</v>
      </c>
      <c r="D36" s="442">
        <v>318.5225158044625</v>
      </c>
      <c r="E36" s="442">
        <v>303.91000000000003</v>
      </c>
      <c r="F36" s="442">
        <v>383</v>
      </c>
      <c r="G36" s="442">
        <v>382.95725991941572</v>
      </c>
      <c r="H36" s="442">
        <v>239</v>
      </c>
      <c r="I36" s="442">
        <v>324.58284631057802</v>
      </c>
      <c r="J36" s="442">
        <v>319</v>
      </c>
      <c r="K36" s="442">
        <v>277</v>
      </c>
      <c r="L36" s="442">
        <v>193.09964401528507</v>
      </c>
      <c r="M36" s="442">
        <v>265.47800319917405</v>
      </c>
      <c r="N36" s="442">
        <v>363.26098987526382</v>
      </c>
      <c r="O36" s="358"/>
      <c r="P36" s="358"/>
      <c r="Q36" s="358"/>
      <c r="R36" s="358"/>
      <c r="S36" s="358"/>
      <c r="T36" s="358"/>
      <c r="U36" s="358"/>
      <c r="V36" s="358"/>
      <c r="W36" s="358"/>
    </row>
    <row r="37" spans="2:23" ht="15" customHeight="1" x14ac:dyDescent="0.2">
      <c r="B37" s="439" t="s">
        <v>76</v>
      </c>
      <c r="C37" s="440">
        <v>3509.4618920277408</v>
      </c>
      <c r="D37" s="440">
        <v>3229.0371057608859</v>
      </c>
      <c r="E37" s="440">
        <v>3539.73</v>
      </c>
      <c r="F37" s="440">
        <v>3762.9602317445174</v>
      </c>
      <c r="G37" s="440">
        <v>3535.6152385033906</v>
      </c>
      <c r="H37" s="440">
        <v>3424</v>
      </c>
      <c r="I37" s="440">
        <v>3355.773131579765</v>
      </c>
      <c r="J37" s="440">
        <v>4425</v>
      </c>
      <c r="K37" s="440">
        <v>3502</v>
      </c>
      <c r="L37" s="440">
        <f>SUM(L38:L39)</f>
        <v>3659.0429667988642</v>
      </c>
      <c r="M37" s="440">
        <v>3653.5989201911816</v>
      </c>
      <c r="N37" s="440">
        <v>4024.3039569233765</v>
      </c>
    </row>
    <row r="38" spans="2:23" ht="15" customHeight="1" x14ac:dyDescent="0.2">
      <c r="B38" s="441" t="s">
        <v>359</v>
      </c>
      <c r="C38" s="442">
        <v>1207.6193989896424</v>
      </c>
      <c r="D38" s="442">
        <v>1063.3662083411732</v>
      </c>
      <c r="E38" s="442">
        <v>1306.7</v>
      </c>
      <c r="F38" s="442">
        <v>1484.5644306603872</v>
      </c>
      <c r="G38" s="442">
        <v>1278.0782649501191</v>
      </c>
      <c r="H38" s="442">
        <v>1284</v>
      </c>
      <c r="I38" s="442">
        <v>1276.1815114072874</v>
      </c>
      <c r="J38" s="442">
        <v>1712</v>
      </c>
      <c r="K38" s="442">
        <v>1500</v>
      </c>
      <c r="L38" s="442">
        <v>1236.79726392373</v>
      </c>
      <c r="M38" s="442">
        <v>1407.7584479677905</v>
      </c>
      <c r="N38" s="442">
        <v>1529.7122291248738</v>
      </c>
    </row>
    <row r="39" spans="2:23" s="252" customFormat="1" ht="15" customHeight="1" x14ac:dyDescent="0.2">
      <c r="B39" s="441" t="s">
        <v>360</v>
      </c>
      <c r="C39" s="442">
        <v>2301.8424930380984</v>
      </c>
      <c r="D39" s="442">
        <v>2165.6708974197127</v>
      </c>
      <c r="E39" s="442">
        <v>2233.0300000000002</v>
      </c>
      <c r="F39" s="442">
        <v>2278.3958010841361</v>
      </c>
      <c r="G39" s="442">
        <v>2257.5369735532727</v>
      </c>
      <c r="H39" s="442">
        <v>2140</v>
      </c>
      <c r="I39" s="442">
        <v>2079.5916201724795</v>
      </c>
      <c r="J39" s="442">
        <v>2713</v>
      </c>
      <c r="K39" s="442">
        <v>2003</v>
      </c>
      <c r="L39" s="442">
        <v>2422.2457028751342</v>
      </c>
      <c r="M39" s="442">
        <v>2245.8404722233909</v>
      </c>
      <c r="N39" s="442">
        <v>2494.5917277985</v>
      </c>
      <c r="O39" s="358"/>
      <c r="P39" s="358"/>
      <c r="Q39" s="358"/>
      <c r="R39" s="358"/>
      <c r="S39" s="358"/>
      <c r="T39" s="358"/>
      <c r="U39" s="358"/>
      <c r="V39" s="358"/>
      <c r="W39" s="358"/>
    </row>
    <row r="40" spans="2:23" s="252" customFormat="1" ht="15" customHeight="1" x14ac:dyDescent="0.2">
      <c r="B40" s="439" t="s">
        <v>430</v>
      </c>
      <c r="C40" s="440">
        <v>778.84020835859815</v>
      </c>
      <c r="D40" s="440">
        <v>599.76387659372517</v>
      </c>
      <c r="E40" s="440">
        <v>570.46</v>
      </c>
      <c r="F40" s="440">
        <v>617.30395350908816</v>
      </c>
      <c r="G40" s="440">
        <v>886.35601034302613</v>
      </c>
      <c r="H40" s="440">
        <v>605</v>
      </c>
      <c r="I40" s="440">
        <v>531.97871783703897</v>
      </c>
      <c r="J40" s="440">
        <v>594</v>
      </c>
      <c r="K40" s="440">
        <v>705</v>
      </c>
      <c r="L40" s="440">
        <f>SUM(L41:L42)</f>
        <v>892.22395499018285</v>
      </c>
      <c r="M40" s="440">
        <v>704.89386238765167</v>
      </c>
      <c r="N40" s="440">
        <v>885.23771752751156</v>
      </c>
      <c r="O40" s="358"/>
      <c r="P40" s="358"/>
      <c r="Q40" s="358"/>
      <c r="R40" s="358"/>
      <c r="S40" s="358"/>
      <c r="T40" s="358"/>
      <c r="U40" s="358"/>
      <c r="V40" s="358"/>
      <c r="W40" s="358"/>
    </row>
    <row r="41" spans="2:23" ht="15" customHeight="1" x14ac:dyDescent="0.2">
      <c r="B41" s="441" t="s">
        <v>359</v>
      </c>
      <c r="C41" s="442">
        <v>358.32072157930179</v>
      </c>
      <c r="D41" s="442">
        <v>371.2034795236317</v>
      </c>
      <c r="E41" s="442">
        <v>287.44</v>
      </c>
      <c r="F41" s="442">
        <v>315.85075421125714</v>
      </c>
      <c r="G41" s="442">
        <v>341.79100604941067</v>
      </c>
      <c r="H41" s="442">
        <v>322</v>
      </c>
      <c r="I41" s="442">
        <v>300.82357107330449</v>
      </c>
      <c r="J41" s="442">
        <v>236</v>
      </c>
      <c r="K41" s="442">
        <v>462</v>
      </c>
      <c r="L41" s="442">
        <v>481.27156961447992</v>
      </c>
      <c r="M41" s="442">
        <v>357.02395185546783</v>
      </c>
      <c r="N41" s="442">
        <v>587.47013251100907</v>
      </c>
    </row>
    <row r="42" spans="2:23" ht="15" customHeight="1" x14ac:dyDescent="0.2">
      <c r="B42" s="441" t="s">
        <v>360</v>
      </c>
      <c r="C42" s="442">
        <v>420.51948677929636</v>
      </c>
      <c r="D42" s="442">
        <v>228.56039707009353</v>
      </c>
      <c r="E42" s="442">
        <v>283.02999999999997</v>
      </c>
      <c r="F42" s="442">
        <v>301.45319929783062</v>
      </c>
      <c r="G42" s="442">
        <v>544.56500429361517</v>
      </c>
      <c r="H42" s="442">
        <v>283</v>
      </c>
      <c r="I42" s="442">
        <v>231.15514676373419</v>
      </c>
      <c r="J42" s="442">
        <v>358</v>
      </c>
      <c r="K42" s="442">
        <v>242</v>
      </c>
      <c r="L42" s="442">
        <v>410.95238537570293</v>
      </c>
      <c r="M42" s="442">
        <v>347.86991053218384</v>
      </c>
      <c r="N42" s="442">
        <v>297.76758501650272</v>
      </c>
    </row>
    <row r="43" spans="2:23" s="252" customFormat="1" ht="15" customHeight="1" x14ac:dyDescent="0.2">
      <c r="B43" s="439" t="s">
        <v>363</v>
      </c>
      <c r="C43" s="440">
        <v>2588.19900607202</v>
      </c>
      <c r="D43" s="440">
        <v>2581.4164773330863</v>
      </c>
      <c r="E43" s="440">
        <v>2942.09</v>
      </c>
      <c r="F43" s="440">
        <v>2990</v>
      </c>
      <c r="G43" s="440">
        <v>3426.3002229302078</v>
      </c>
      <c r="H43" s="440">
        <v>3087</v>
      </c>
      <c r="I43" s="440">
        <v>4351.6303352383557</v>
      </c>
      <c r="J43" s="440">
        <v>3510</v>
      </c>
      <c r="K43" s="440">
        <v>4715</v>
      </c>
      <c r="L43" s="440">
        <f>SUM(L44:L45)</f>
        <v>3706.4516839745729</v>
      </c>
      <c r="M43" s="440">
        <v>4666.7717296544615</v>
      </c>
      <c r="N43" s="440">
        <v>5199.8157134553821</v>
      </c>
      <c r="O43" s="358"/>
      <c r="P43" s="358"/>
      <c r="Q43" s="358"/>
      <c r="R43" s="358"/>
      <c r="S43" s="358"/>
      <c r="T43" s="358"/>
      <c r="U43" s="358"/>
      <c r="V43" s="358"/>
      <c r="W43" s="358"/>
    </row>
    <row r="44" spans="2:23" s="252" customFormat="1" ht="15" customHeight="1" x14ac:dyDescent="0.2">
      <c r="B44" s="441" t="s">
        <v>359</v>
      </c>
      <c r="C44" s="442">
        <v>1010.4050341765401</v>
      </c>
      <c r="D44" s="442">
        <v>1129.8142825890473</v>
      </c>
      <c r="E44" s="442">
        <v>825.03</v>
      </c>
      <c r="F44" s="442">
        <v>1295</v>
      </c>
      <c r="G44" s="442">
        <v>1569.6526760706329</v>
      </c>
      <c r="H44" s="442">
        <v>1281</v>
      </c>
      <c r="I44" s="442">
        <v>2092.84857718696</v>
      </c>
      <c r="J44" s="442">
        <v>1712</v>
      </c>
      <c r="K44" s="442">
        <v>2384</v>
      </c>
      <c r="L44" s="442">
        <v>1628.9067136492333</v>
      </c>
      <c r="M44" s="442">
        <v>2206.256566836305</v>
      </c>
      <c r="N44" s="442">
        <v>2455.8298444641473</v>
      </c>
      <c r="O44" s="358"/>
      <c r="P44" s="358"/>
      <c r="Q44" s="358"/>
      <c r="R44" s="358"/>
      <c r="S44" s="358"/>
      <c r="T44" s="358"/>
      <c r="U44" s="358"/>
      <c r="V44" s="358"/>
      <c r="W44" s="358"/>
    </row>
    <row r="45" spans="2:23" ht="15" customHeight="1" x14ac:dyDescent="0.2">
      <c r="B45" s="441" t="s">
        <v>360</v>
      </c>
      <c r="C45" s="442">
        <v>1577.7939718954797</v>
      </c>
      <c r="D45" s="442">
        <v>1451.602194744039</v>
      </c>
      <c r="E45" s="442">
        <v>2117.06</v>
      </c>
      <c r="F45" s="442">
        <v>1695</v>
      </c>
      <c r="G45" s="442">
        <v>1856.6475468595772</v>
      </c>
      <c r="H45" s="442">
        <v>1806</v>
      </c>
      <c r="I45" s="442">
        <v>2258.7817580513943</v>
      </c>
      <c r="J45" s="442">
        <v>1798</v>
      </c>
      <c r="K45" s="442">
        <v>2330</v>
      </c>
      <c r="L45" s="442">
        <v>2077.5449703253394</v>
      </c>
      <c r="M45" s="442">
        <v>2460.515162818157</v>
      </c>
      <c r="N45" s="442">
        <v>2743.9858689912289</v>
      </c>
    </row>
    <row r="46" spans="2:23" ht="15" customHeight="1" x14ac:dyDescent="0.2">
      <c r="B46" s="439" t="s">
        <v>364</v>
      </c>
      <c r="C46" s="440">
        <v>1706.6859210621251</v>
      </c>
      <c r="D46" s="440">
        <v>2172.882587700457</v>
      </c>
      <c r="E46" s="440">
        <v>1824.83</v>
      </c>
      <c r="F46" s="440">
        <v>2054.1660939222606</v>
      </c>
      <c r="G46" s="440">
        <v>2310.7844699268835</v>
      </c>
      <c r="H46" s="440">
        <v>2607</v>
      </c>
      <c r="I46" s="440">
        <v>2610.7244282002248</v>
      </c>
      <c r="J46" s="440">
        <v>3398</v>
      </c>
      <c r="K46" s="440">
        <v>2715</v>
      </c>
      <c r="L46" s="440">
        <f>SUM(L47:L48)</f>
        <v>2644.7687317488289</v>
      </c>
      <c r="M46" s="440">
        <v>2894.810233874683</v>
      </c>
      <c r="N46" s="440">
        <v>4135.4345294113618</v>
      </c>
    </row>
    <row r="47" spans="2:23" s="252" customFormat="1" ht="15" customHeight="1" x14ac:dyDescent="0.2">
      <c r="B47" s="441" t="s">
        <v>359</v>
      </c>
      <c r="C47" s="442">
        <v>1108.7257469458752</v>
      </c>
      <c r="D47" s="442">
        <v>1470.1935171578409</v>
      </c>
      <c r="E47" s="442">
        <v>1153.3599999999999</v>
      </c>
      <c r="F47" s="442">
        <v>1402.9113285780995</v>
      </c>
      <c r="G47" s="442">
        <v>1558.4481911720475</v>
      </c>
      <c r="H47" s="442">
        <v>1643</v>
      </c>
      <c r="I47" s="442">
        <v>1784.7826998035312</v>
      </c>
      <c r="J47" s="442">
        <v>1857</v>
      </c>
      <c r="K47" s="442">
        <v>1703</v>
      </c>
      <c r="L47" s="442">
        <v>1545.6547554551873</v>
      </c>
      <c r="M47" s="442">
        <v>1698.6397451562948</v>
      </c>
      <c r="N47" s="442">
        <v>2471.2128626142962</v>
      </c>
      <c r="O47" s="358"/>
      <c r="P47" s="358"/>
      <c r="Q47" s="358"/>
      <c r="R47" s="358"/>
      <c r="S47" s="358"/>
      <c r="T47" s="358"/>
      <c r="U47" s="358"/>
      <c r="V47" s="358"/>
      <c r="W47" s="358"/>
    </row>
    <row r="48" spans="2:23" s="252" customFormat="1" ht="15" customHeight="1" x14ac:dyDescent="0.2">
      <c r="B48" s="441" t="s">
        <v>360</v>
      </c>
      <c r="C48" s="442">
        <v>597.96017411624985</v>
      </c>
      <c r="D48" s="442">
        <v>702.68907054261592</v>
      </c>
      <c r="E48" s="442">
        <v>671.47</v>
      </c>
      <c r="F48" s="442">
        <v>651.25476534416043</v>
      </c>
      <c r="G48" s="442">
        <v>752.33627875483751</v>
      </c>
      <c r="H48" s="442">
        <v>964</v>
      </c>
      <c r="I48" s="442">
        <v>825.94172839669739</v>
      </c>
      <c r="J48" s="442">
        <v>1541</v>
      </c>
      <c r="K48" s="442">
        <v>1012</v>
      </c>
      <c r="L48" s="442">
        <v>1099.1139762936418</v>
      </c>
      <c r="M48" s="442">
        <v>1196.1704887183885</v>
      </c>
      <c r="N48" s="442">
        <v>1664.2216667970654</v>
      </c>
      <c r="O48" s="358"/>
      <c r="P48" s="358"/>
      <c r="Q48" s="358"/>
      <c r="R48" s="358"/>
      <c r="S48" s="358"/>
      <c r="T48" s="358"/>
      <c r="U48" s="358"/>
      <c r="V48" s="358"/>
      <c r="W48" s="358"/>
    </row>
    <row r="49" spans="2:23" ht="15" customHeight="1" x14ac:dyDescent="0.2">
      <c r="B49" s="439" t="s">
        <v>365</v>
      </c>
      <c r="C49" s="440">
        <v>2914.2238437886917</v>
      </c>
      <c r="D49" s="440">
        <v>2835.123617064939</v>
      </c>
      <c r="E49" s="440">
        <v>2700.2</v>
      </c>
      <c r="F49" s="440">
        <v>3019.2996078178921</v>
      </c>
      <c r="G49" s="440">
        <v>3024.6058548268848</v>
      </c>
      <c r="H49" s="440">
        <v>3110</v>
      </c>
      <c r="I49" s="440">
        <v>2800.0351385054541</v>
      </c>
      <c r="J49" s="440">
        <v>2979</v>
      </c>
      <c r="K49" s="440">
        <v>3191</v>
      </c>
      <c r="L49" s="440">
        <f>SUM(L50:L51)</f>
        <v>3286.7614796727212</v>
      </c>
      <c r="M49" s="440">
        <v>3100.1742641296482</v>
      </c>
      <c r="N49" s="440">
        <v>3261.5733773824054</v>
      </c>
    </row>
    <row r="50" spans="2:23" ht="15" customHeight="1" x14ac:dyDescent="0.2">
      <c r="B50" s="441" t="s">
        <v>359</v>
      </c>
      <c r="C50" s="442">
        <v>1717.2506324891679</v>
      </c>
      <c r="D50" s="442">
        <v>1331.6444939159142</v>
      </c>
      <c r="E50" s="442">
        <v>1475.84</v>
      </c>
      <c r="F50" s="442">
        <v>1479.0646649012333</v>
      </c>
      <c r="G50" s="442">
        <v>1882.8246882122498</v>
      </c>
      <c r="H50" s="442">
        <v>1541</v>
      </c>
      <c r="I50" s="442">
        <v>1528.6818313049187</v>
      </c>
      <c r="J50" s="442">
        <v>1728</v>
      </c>
      <c r="K50" s="442">
        <v>1653</v>
      </c>
      <c r="L50" s="442">
        <v>1512.1638391839067</v>
      </c>
      <c r="M50" s="442">
        <v>1530.7647940808633</v>
      </c>
      <c r="N50" s="442">
        <v>1642.7422888453864</v>
      </c>
    </row>
    <row r="51" spans="2:23" ht="15" customHeight="1" x14ac:dyDescent="0.2">
      <c r="B51" s="441" t="s">
        <v>360</v>
      </c>
      <c r="C51" s="442">
        <v>1196.9732112995241</v>
      </c>
      <c r="D51" s="442">
        <v>1503.4791231490246</v>
      </c>
      <c r="E51" s="442">
        <v>1224.3599999999999</v>
      </c>
      <c r="F51" s="442">
        <v>1540.2349429166647</v>
      </c>
      <c r="G51" s="442">
        <v>1141.7811666146349</v>
      </c>
      <c r="H51" s="442">
        <v>1569</v>
      </c>
      <c r="I51" s="442">
        <v>1271.3533072005366</v>
      </c>
      <c r="J51" s="442">
        <v>1251</v>
      </c>
      <c r="K51" s="442">
        <v>1539</v>
      </c>
      <c r="L51" s="442">
        <v>1774.5976404888142</v>
      </c>
      <c r="M51" s="442">
        <v>1569.4094700487849</v>
      </c>
      <c r="N51" s="442">
        <v>1618.8310885370149</v>
      </c>
    </row>
    <row r="52" spans="2:23" ht="15" customHeight="1" x14ac:dyDescent="0.2">
      <c r="B52" s="439" t="s">
        <v>298</v>
      </c>
      <c r="C52" s="440">
        <v>1119.8051395326597</v>
      </c>
      <c r="D52" s="440">
        <v>1600.7021872579389</v>
      </c>
      <c r="E52" s="440">
        <v>1591.34</v>
      </c>
      <c r="F52" s="440">
        <v>2191.5969158432863</v>
      </c>
      <c r="G52" s="440">
        <v>1370.8804377388808</v>
      </c>
      <c r="H52" s="440">
        <v>1919</v>
      </c>
      <c r="I52" s="440">
        <v>1568.535120564695</v>
      </c>
      <c r="J52" s="440">
        <v>2274</v>
      </c>
      <c r="K52" s="440">
        <v>2351</v>
      </c>
      <c r="L52" s="440">
        <f>SUM(L53:L54)</f>
        <v>1898.2357035982259</v>
      </c>
      <c r="M52" s="440">
        <v>2052.584327438457</v>
      </c>
      <c r="N52" s="440">
        <v>2420.4542733637004</v>
      </c>
    </row>
    <row r="53" spans="2:23" ht="15" customHeight="1" x14ac:dyDescent="0.2">
      <c r="B53" s="441" t="s">
        <v>359</v>
      </c>
      <c r="C53" s="442">
        <v>281.62332033302795</v>
      </c>
      <c r="D53" s="442">
        <v>306.36347590412345</v>
      </c>
      <c r="E53" s="442">
        <v>231.68</v>
      </c>
      <c r="F53" s="442">
        <v>586.42699878109511</v>
      </c>
      <c r="G53" s="442">
        <v>179.1146165788868</v>
      </c>
      <c r="H53" s="442">
        <v>585</v>
      </c>
      <c r="I53" s="442">
        <v>469.55259983759453</v>
      </c>
      <c r="J53" s="442">
        <v>484</v>
      </c>
      <c r="K53" s="442">
        <v>427</v>
      </c>
      <c r="L53" s="442">
        <v>560.45599639565432</v>
      </c>
      <c r="M53" s="442">
        <v>471.95342247142065</v>
      </c>
      <c r="N53" s="442">
        <v>659.74542260172461</v>
      </c>
    </row>
    <row r="54" spans="2:23" ht="15" customHeight="1" x14ac:dyDescent="0.2">
      <c r="B54" s="441" t="s">
        <v>360</v>
      </c>
      <c r="C54" s="442">
        <v>838.18181919963172</v>
      </c>
      <c r="D54" s="442">
        <v>1294.3387113538156</v>
      </c>
      <c r="E54" s="442">
        <v>1359.66</v>
      </c>
      <c r="F54" s="442">
        <v>1605.1699170621916</v>
      </c>
      <c r="G54" s="442">
        <v>1191.7658211599939</v>
      </c>
      <c r="H54" s="442">
        <v>1334</v>
      </c>
      <c r="I54" s="442">
        <v>1098.9825207271026</v>
      </c>
      <c r="J54" s="442">
        <v>1790</v>
      </c>
      <c r="K54" s="442">
        <v>1923</v>
      </c>
      <c r="L54" s="442">
        <v>1337.7797072025717</v>
      </c>
      <c r="M54" s="442">
        <v>1580.6309049670363</v>
      </c>
      <c r="N54" s="442">
        <v>1760.7088507619756</v>
      </c>
    </row>
    <row r="55" spans="2:23" ht="15" customHeight="1" x14ac:dyDescent="0.2">
      <c r="B55" s="439" t="s">
        <v>366</v>
      </c>
      <c r="C55" s="440">
        <v>890.03938320071006</v>
      </c>
      <c r="D55" s="440">
        <v>887.4867749902487</v>
      </c>
      <c r="E55" s="440">
        <v>1376.6</v>
      </c>
      <c r="F55" s="440">
        <v>1647.9713676444021</v>
      </c>
      <c r="G55" s="440">
        <v>1503.0064499145537</v>
      </c>
      <c r="H55" s="440">
        <v>2178</v>
      </c>
      <c r="I55" s="440">
        <v>1914.4631400091691</v>
      </c>
      <c r="J55" s="440">
        <v>2095</v>
      </c>
      <c r="K55" s="440">
        <v>2218</v>
      </c>
      <c r="L55" s="440">
        <f>SUM(L56:L57)</f>
        <v>1915.1085853501172</v>
      </c>
      <c r="M55" s="440">
        <v>2367.8726287221471</v>
      </c>
      <c r="N55" s="440">
        <v>2835.2041280752005</v>
      </c>
    </row>
    <row r="56" spans="2:23" s="295" customFormat="1" ht="15" customHeight="1" x14ac:dyDescent="0.2">
      <c r="B56" s="441" t="s">
        <v>359</v>
      </c>
      <c r="C56" s="442">
        <v>170.27659359653271</v>
      </c>
      <c r="D56" s="442">
        <v>306.3634759041235</v>
      </c>
      <c r="E56" s="442">
        <v>357.84</v>
      </c>
      <c r="F56" s="442">
        <v>559.47480369848324</v>
      </c>
      <c r="G56" s="442">
        <v>464.93175315649125</v>
      </c>
      <c r="H56" s="442">
        <v>732</v>
      </c>
      <c r="I56" s="442">
        <v>513.85234750764118</v>
      </c>
      <c r="J56" s="442">
        <v>661</v>
      </c>
      <c r="K56" s="442">
        <v>617</v>
      </c>
      <c r="L56" s="442">
        <v>414.89249317232418</v>
      </c>
      <c r="M56" s="442">
        <v>719.10323944896959</v>
      </c>
      <c r="N56" s="442">
        <v>769.6618948071482</v>
      </c>
      <c r="O56" s="358"/>
      <c r="P56" s="358"/>
      <c r="Q56" s="358"/>
      <c r="R56" s="358"/>
      <c r="S56" s="358"/>
      <c r="T56" s="358"/>
      <c r="U56" s="358"/>
      <c r="V56" s="358"/>
      <c r="W56" s="358"/>
    </row>
    <row r="57" spans="2:23" ht="15" customHeight="1" x14ac:dyDescent="0.2">
      <c r="B57" s="441" t="s">
        <v>360</v>
      </c>
      <c r="C57" s="442">
        <v>719.76278960417733</v>
      </c>
      <c r="D57" s="442">
        <v>581.12329908612526</v>
      </c>
      <c r="E57" s="442">
        <v>1018.77</v>
      </c>
      <c r="F57" s="442">
        <v>1089</v>
      </c>
      <c r="G57" s="442">
        <v>1038.0746967580624</v>
      </c>
      <c r="H57" s="442">
        <v>1446</v>
      </c>
      <c r="I57" s="442">
        <v>1400.610792501531</v>
      </c>
      <c r="J57" s="442">
        <v>1434</v>
      </c>
      <c r="K57" s="442">
        <v>1601</v>
      </c>
      <c r="L57" s="442">
        <v>1500.2160921777929</v>
      </c>
      <c r="M57" s="442">
        <v>1648.7693892731772</v>
      </c>
      <c r="N57" s="442">
        <v>2065.5422332680505</v>
      </c>
    </row>
    <row r="58" spans="2:23" ht="15" customHeight="1" x14ac:dyDescent="0.2">
      <c r="B58" s="439" t="s">
        <v>367</v>
      </c>
      <c r="C58" s="440">
        <v>1228.8743829753064</v>
      </c>
      <c r="D58" s="440">
        <v>829.12830897800166</v>
      </c>
      <c r="E58" s="440">
        <v>1114.69</v>
      </c>
      <c r="F58" s="440">
        <v>1048.9402088091158</v>
      </c>
      <c r="G58" s="440">
        <v>1042.2812487300641</v>
      </c>
      <c r="H58" s="440">
        <v>1183</v>
      </c>
      <c r="I58" s="440">
        <v>1122.741795964376</v>
      </c>
      <c r="J58" s="440">
        <v>1135</v>
      </c>
      <c r="K58" s="440">
        <v>1115</v>
      </c>
      <c r="L58" s="440">
        <f>SUM(L59:L60)</f>
        <v>752.57061346178409</v>
      </c>
      <c r="M58" s="440">
        <v>788.30873825083791</v>
      </c>
      <c r="N58" s="440">
        <v>949.31348787283684</v>
      </c>
    </row>
    <row r="59" spans="2:23" ht="15" customHeight="1" x14ac:dyDescent="0.2">
      <c r="B59" s="441" t="s">
        <v>359</v>
      </c>
      <c r="C59" s="442">
        <v>847.52719084583873</v>
      </c>
      <c r="D59" s="442">
        <v>507.36502436990878</v>
      </c>
      <c r="E59" s="442">
        <v>744.31</v>
      </c>
      <c r="F59" s="442">
        <v>522.08149147212464</v>
      </c>
      <c r="G59" s="442">
        <v>654.2069433367144</v>
      </c>
      <c r="H59" s="442">
        <v>853</v>
      </c>
      <c r="I59" s="442">
        <v>723.66232113747742</v>
      </c>
      <c r="J59" s="442">
        <v>763</v>
      </c>
      <c r="K59" s="442">
        <v>795</v>
      </c>
      <c r="L59" s="442">
        <v>510.94980170538895</v>
      </c>
      <c r="M59" s="442">
        <v>462.81498399236654</v>
      </c>
      <c r="N59" s="442">
        <v>632.87565858189134</v>
      </c>
    </row>
    <row r="60" spans="2:23" ht="15" customHeight="1" x14ac:dyDescent="0.2">
      <c r="B60" s="441" t="s">
        <v>360</v>
      </c>
      <c r="C60" s="442">
        <v>381.34719212946766</v>
      </c>
      <c r="D60" s="442">
        <v>321.76328460809287</v>
      </c>
      <c r="E60" s="442">
        <v>370.38</v>
      </c>
      <c r="F60" s="442">
        <v>526.85871733699139</v>
      </c>
      <c r="G60" s="442">
        <v>388.07430539334968</v>
      </c>
      <c r="H60" s="442">
        <v>330</v>
      </c>
      <c r="I60" s="442">
        <v>399.07947482689906</v>
      </c>
      <c r="J60" s="442">
        <v>372</v>
      </c>
      <c r="K60" s="442">
        <v>319</v>
      </c>
      <c r="L60" s="442">
        <v>241.62081175639517</v>
      </c>
      <c r="M60" s="442">
        <v>325.49375425847143</v>
      </c>
      <c r="N60" s="442">
        <v>316.43782929094579</v>
      </c>
    </row>
    <row r="61" spans="2:23" ht="15" customHeight="1" x14ac:dyDescent="0.2">
      <c r="B61" s="439" t="s">
        <v>368</v>
      </c>
      <c r="C61" s="440">
        <v>844.28782806708364</v>
      </c>
      <c r="D61" s="440">
        <v>1077.9373541840612</v>
      </c>
      <c r="E61" s="440">
        <v>790.95</v>
      </c>
      <c r="F61" s="440">
        <v>892</v>
      </c>
      <c r="G61" s="440">
        <v>1173.1706453517384</v>
      </c>
      <c r="H61" s="440">
        <v>1014</v>
      </c>
      <c r="I61" s="440">
        <v>1076.8326468920795</v>
      </c>
      <c r="J61" s="440">
        <v>1145</v>
      </c>
      <c r="K61" s="440">
        <v>836</v>
      </c>
      <c r="L61" s="440">
        <f>SUM(L62:L63)</f>
        <v>1261.5503612688626</v>
      </c>
      <c r="M61" s="440">
        <v>1200.2374689959452</v>
      </c>
      <c r="N61" s="440">
        <v>1691.3921243827212</v>
      </c>
    </row>
    <row r="62" spans="2:23" ht="15" customHeight="1" x14ac:dyDescent="0.2">
      <c r="B62" s="441" t="s">
        <v>359</v>
      </c>
      <c r="C62" s="442">
        <v>370.46099226420995</v>
      </c>
      <c r="D62" s="442">
        <v>445.76578955403119</v>
      </c>
      <c r="E62" s="442">
        <v>292.39999999999998</v>
      </c>
      <c r="F62" s="442">
        <v>286.30983321107851</v>
      </c>
      <c r="G62" s="442">
        <v>485.96718180612191</v>
      </c>
      <c r="H62" s="442">
        <v>407</v>
      </c>
      <c r="I62" s="442">
        <v>283.50190144503176</v>
      </c>
      <c r="J62" s="442">
        <v>421</v>
      </c>
      <c r="K62" s="442">
        <v>573</v>
      </c>
      <c r="L62" s="442">
        <v>607.00711023845395</v>
      </c>
      <c r="M62" s="442">
        <v>420.08045452204948</v>
      </c>
      <c r="N62" s="442">
        <v>481.37698182607778</v>
      </c>
    </row>
    <row r="63" spans="2:23" ht="15" customHeight="1" x14ac:dyDescent="0.2">
      <c r="B63" s="441" t="s">
        <v>360</v>
      </c>
      <c r="C63" s="442">
        <v>473.82683580287363</v>
      </c>
      <c r="D63" s="442">
        <v>632.17156463003005</v>
      </c>
      <c r="E63" s="442">
        <v>498.55</v>
      </c>
      <c r="F63" s="442">
        <v>606.29345516839749</v>
      </c>
      <c r="G63" s="442">
        <v>687.20346354561661</v>
      </c>
      <c r="H63" s="442">
        <v>607</v>
      </c>
      <c r="I63" s="442">
        <v>793.33074544704766</v>
      </c>
      <c r="J63" s="442">
        <v>724</v>
      </c>
      <c r="K63" s="442">
        <v>262</v>
      </c>
      <c r="L63" s="442">
        <v>654.54325103040856</v>
      </c>
      <c r="M63" s="442">
        <v>780.15701447389563</v>
      </c>
      <c r="N63" s="442">
        <v>1210.0151425566432</v>
      </c>
    </row>
    <row r="64" spans="2:23" ht="15" customHeight="1" x14ac:dyDescent="0.2">
      <c r="B64" s="439" t="s">
        <v>302</v>
      </c>
      <c r="C64" s="440">
        <v>3350.4968954411597</v>
      </c>
      <c r="D64" s="440">
        <v>3361.0060812079605</v>
      </c>
      <c r="E64" s="440">
        <v>3111.66</v>
      </c>
      <c r="F64" s="440">
        <v>3290.7256822236013</v>
      </c>
      <c r="G64" s="440">
        <v>3313.3960093830315</v>
      </c>
      <c r="H64" s="440">
        <v>3454</v>
      </c>
      <c r="I64" s="440">
        <v>2979.1840672762032</v>
      </c>
      <c r="J64" s="440">
        <v>3183</v>
      </c>
      <c r="K64" s="440">
        <v>4042</v>
      </c>
      <c r="L64" s="440">
        <f>SUM(L65:L66)</f>
        <v>2883.3070390415073</v>
      </c>
      <c r="M64" s="440">
        <v>2885.6399491684488</v>
      </c>
      <c r="N64" s="440">
        <v>4087.3282165369983</v>
      </c>
    </row>
    <row r="65" spans="2:14" ht="15" customHeight="1" x14ac:dyDescent="0.2">
      <c r="B65" s="441" t="s">
        <v>359</v>
      </c>
      <c r="C65" s="442">
        <v>176.78960058011253</v>
      </c>
      <c r="D65" s="442">
        <v>213.16058836612413</v>
      </c>
      <c r="E65" s="442">
        <v>186.95</v>
      </c>
      <c r="F65" s="442">
        <v>261.59398337047554</v>
      </c>
      <c r="G65" s="442">
        <v>142.93789174148</v>
      </c>
      <c r="H65" s="442">
        <v>206</v>
      </c>
      <c r="I65" s="442">
        <v>280.28309864053142</v>
      </c>
      <c r="J65" s="442">
        <v>174</v>
      </c>
      <c r="K65" s="442">
        <v>227</v>
      </c>
      <c r="L65" s="442">
        <v>147.53355712164091</v>
      </c>
      <c r="M65" s="442">
        <v>182.07175748833683</v>
      </c>
      <c r="N65" s="442">
        <v>360.00173259797975</v>
      </c>
    </row>
    <row r="66" spans="2:14" ht="15" customHeight="1" x14ac:dyDescent="0.2">
      <c r="B66" s="441" t="s">
        <v>360</v>
      </c>
      <c r="C66" s="442">
        <v>3173.7072948610471</v>
      </c>
      <c r="D66" s="442">
        <v>3147.8454928418364</v>
      </c>
      <c r="E66" s="442">
        <v>2924.71</v>
      </c>
      <c r="F66" s="442">
        <v>3029.1316988531244</v>
      </c>
      <c r="G66" s="442">
        <v>3170.4581176415513</v>
      </c>
      <c r="H66" s="442">
        <v>3248</v>
      </c>
      <c r="I66" s="442">
        <v>2698.9009686356726</v>
      </c>
      <c r="J66" s="442">
        <v>3009</v>
      </c>
      <c r="K66" s="442">
        <v>3815</v>
      </c>
      <c r="L66" s="442">
        <v>2735.7734819198663</v>
      </c>
      <c r="M66" s="442">
        <v>2703.5681916801118</v>
      </c>
      <c r="N66" s="442">
        <v>3727.326483939019</v>
      </c>
    </row>
    <row r="67" spans="2:14" ht="15" customHeight="1" x14ac:dyDescent="0.2">
      <c r="B67" s="439" t="s">
        <v>201</v>
      </c>
      <c r="C67" s="440">
        <v>22.1800859171192</v>
      </c>
      <c r="D67" s="440">
        <v>0</v>
      </c>
      <c r="E67" s="440">
        <v>39.15</v>
      </c>
      <c r="F67" s="440">
        <v>0</v>
      </c>
      <c r="G67" s="440">
        <v>0</v>
      </c>
      <c r="H67" s="440">
        <v>23</v>
      </c>
      <c r="I67" s="440">
        <v>0</v>
      </c>
      <c r="J67" s="440">
        <v>0</v>
      </c>
      <c r="K67" s="440">
        <v>0</v>
      </c>
      <c r="L67" s="440">
        <f>SUM(L68:L69)</f>
        <v>23.7680703959774</v>
      </c>
      <c r="M67" s="440">
        <v>8.1372605124449198</v>
      </c>
      <c r="N67" s="440">
        <v>0</v>
      </c>
    </row>
    <row r="68" spans="2:14" ht="15" customHeight="1" x14ac:dyDescent="0.2">
      <c r="B68" s="441" t="s">
        <v>359</v>
      </c>
      <c r="C68" s="442">
        <v>0</v>
      </c>
      <c r="D68" s="442">
        <v>0</v>
      </c>
      <c r="E68" s="442">
        <v>0</v>
      </c>
      <c r="F68" s="442">
        <v>0</v>
      </c>
      <c r="G68" s="442">
        <v>0</v>
      </c>
      <c r="H68" s="442">
        <v>0</v>
      </c>
      <c r="I68" s="442">
        <v>0</v>
      </c>
      <c r="J68" s="442">
        <v>0</v>
      </c>
      <c r="K68" s="442">
        <v>0</v>
      </c>
      <c r="L68" s="442">
        <v>0</v>
      </c>
      <c r="M68" s="442">
        <v>2.0341751692187797</v>
      </c>
      <c r="N68" s="442">
        <v>0</v>
      </c>
    </row>
    <row r="69" spans="2:14" ht="15" customHeight="1" x14ac:dyDescent="0.2">
      <c r="B69" s="441" t="s">
        <v>360</v>
      </c>
      <c r="C69" s="442">
        <v>22.1800859171192</v>
      </c>
      <c r="D69" s="442">
        <v>0</v>
      </c>
      <c r="E69" s="442">
        <v>39.15</v>
      </c>
      <c r="F69" s="442">
        <v>0</v>
      </c>
      <c r="G69" s="442">
        <v>0</v>
      </c>
      <c r="H69" s="442">
        <v>23</v>
      </c>
      <c r="I69" s="442">
        <v>0</v>
      </c>
      <c r="J69" s="442">
        <v>0</v>
      </c>
      <c r="K69" s="442">
        <v>0</v>
      </c>
      <c r="L69" s="442">
        <v>23.7680703959774</v>
      </c>
      <c r="M69" s="442">
        <v>6.10308534322614</v>
      </c>
      <c r="N69" s="442">
        <v>0</v>
      </c>
    </row>
    <row r="70" spans="2:14" ht="15" customHeight="1" x14ac:dyDescent="0.2">
      <c r="B70" s="439" t="s">
        <v>327</v>
      </c>
      <c r="C70" s="440">
        <v>334.69349134987283</v>
      </c>
      <c r="D70" s="440">
        <v>319.32655111864551</v>
      </c>
      <c r="E70" s="440">
        <v>20.190000000000001</v>
      </c>
      <c r="F70" s="440">
        <v>415.41734672792097</v>
      </c>
      <c r="G70" s="440">
        <v>136.70353314357439</v>
      </c>
      <c r="H70" s="440">
        <v>398</v>
      </c>
      <c r="I70" s="440">
        <v>349.95152295010178</v>
      </c>
      <c r="J70" s="440">
        <v>302</v>
      </c>
      <c r="K70" s="440">
        <v>713</v>
      </c>
      <c r="L70" s="440">
        <f>SUM(L71:L72)</f>
        <v>1087.2936529037784</v>
      </c>
      <c r="M70" s="440">
        <v>566.55630852987792</v>
      </c>
      <c r="N70" s="440">
        <v>941.2484503508407</v>
      </c>
    </row>
    <row r="71" spans="2:14" ht="15" customHeight="1" x14ac:dyDescent="0.2">
      <c r="B71" s="441" t="s">
        <v>359</v>
      </c>
      <c r="C71" s="442">
        <v>200.18439866767721</v>
      </c>
      <c r="D71" s="442">
        <v>149.12462006079906</v>
      </c>
      <c r="E71" s="442">
        <v>0</v>
      </c>
      <c r="F71" s="442">
        <v>234.022804387631</v>
      </c>
      <c r="G71" s="442">
        <v>111.89328943547959</v>
      </c>
      <c r="H71" s="442">
        <v>284</v>
      </c>
      <c r="I71" s="442">
        <v>93.427699546843797</v>
      </c>
      <c r="J71" s="442">
        <v>105</v>
      </c>
      <c r="K71" s="442">
        <v>293</v>
      </c>
      <c r="L71" s="442">
        <v>582.25401289332115</v>
      </c>
      <c r="M71" s="442">
        <v>284.80561746661624</v>
      </c>
      <c r="N71" s="442">
        <v>459.87146852476337</v>
      </c>
    </row>
    <row r="72" spans="2:14" ht="15" customHeight="1" x14ac:dyDescent="0.2">
      <c r="B72" s="441" t="s">
        <v>360</v>
      </c>
      <c r="C72" s="442">
        <v>134.50909268219561</v>
      </c>
      <c r="D72" s="442">
        <v>170.20193105784642</v>
      </c>
      <c r="E72" s="442">
        <v>20.190000000000001</v>
      </c>
      <c r="F72" s="442">
        <v>181.39454234028997</v>
      </c>
      <c r="G72" s="442">
        <v>24.810243708094799</v>
      </c>
      <c r="H72" s="442">
        <v>114</v>
      </c>
      <c r="I72" s="442">
        <v>256.52382340325789</v>
      </c>
      <c r="J72" s="442">
        <v>197</v>
      </c>
      <c r="K72" s="442">
        <v>420</v>
      </c>
      <c r="L72" s="442">
        <v>505.03964001045733</v>
      </c>
      <c r="M72" s="442">
        <v>281.75069106326163</v>
      </c>
      <c r="N72" s="442">
        <v>481.37698182607784</v>
      </c>
    </row>
    <row r="73" spans="2:14" ht="15" customHeight="1" x14ac:dyDescent="0.2">
      <c r="B73" s="222"/>
      <c r="E73" s="261"/>
      <c r="F73" s="261"/>
      <c r="G73" s="261"/>
      <c r="H73" s="443"/>
      <c r="I73" s="443"/>
      <c r="J73" s="443"/>
      <c r="K73" s="443"/>
      <c r="L73" s="443"/>
      <c r="M73" s="443"/>
      <c r="N73" s="443"/>
    </row>
    <row r="74" spans="2:14" ht="15" customHeight="1" x14ac:dyDescent="0.2">
      <c r="B74" s="444" t="s">
        <v>392</v>
      </c>
      <c r="C74" s="445"/>
      <c r="D74" s="445"/>
      <c r="E74" s="445"/>
      <c r="F74" s="445"/>
      <c r="G74" s="445"/>
    </row>
    <row r="75" spans="2:14" ht="15" customHeight="1" x14ac:dyDescent="0.2">
      <c r="F75" s="296"/>
      <c r="G75" s="296"/>
    </row>
    <row r="76" spans="2:14" ht="15" customHeight="1" x14ac:dyDescent="0.2">
      <c r="E76" s="261"/>
      <c r="F76" s="296"/>
      <c r="G76" s="297"/>
      <c r="H76" s="261"/>
      <c r="I76" s="261"/>
      <c r="J76" s="261"/>
    </row>
    <row r="77" spans="2:14" ht="15" customHeight="1" x14ac:dyDescent="0.2">
      <c r="E77" s="261"/>
      <c r="F77" s="296"/>
      <c r="G77" s="77"/>
      <c r="H77" s="261"/>
      <c r="I77" s="261"/>
      <c r="J77" s="261"/>
    </row>
    <row r="78" spans="2:14" ht="15" customHeight="1" x14ac:dyDescent="0.2">
      <c r="F78" s="296"/>
      <c r="G78" s="296"/>
    </row>
    <row r="79" spans="2:14" ht="15" customHeight="1" x14ac:dyDescent="0.2">
      <c r="F79" s="296"/>
      <c r="G79" s="296"/>
    </row>
    <row r="80" spans="2:14" ht="15" customHeight="1" x14ac:dyDescent="0.2">
      <c r="E80" s="298"/>
      <c r="F80" s="296"/>
      <c r="G80" s="297"/>
      <c r="H80" s="261"/>
      <c r="I80" s="261"/>
      <c r="J80" s="261"/>
    </row>
    <row r="81" spans="5:10" ht="15" customHeight="1" x14ac:dyDescent="0.2">
      <c r="E81" s="261"/>
      <c r="F81" s="296"/>
      <c r="G81" s="77"/>
      <c r="H81" s="261"/>
      <c r="I81" s="261"/>
      <c r="J81" s="261"/>
    </row>
    <row r="82" spans="5:10" ht="15" customHeight="1" x14ac:dyDescent="0.2">
      <c r="F82" s="296"/>
      <c r="G82" s="296"/>
    </row>
    <row r="83" spans="5:10" ht="15" customHeight="1" x14ac:dyDescent="0.2">
      <c r="F83" s="296"/>
      <c r="G83" s="296"/>
    </row>
    <row r="84" spans="5:10" ht="15" customHeight="1" x14ac:dyDescent="0.2">
      <c r="E84" s="298"/>
      <c r="F84" s="296"/>
      <c r="G84" s="297"/>
      <c r="H84" s="261"/>
      <c r="I84" s="261"/>
      <c r="J84" s="261"/>
    </row>
    <row r="85" spans="5:10" ht="15" customHeight="1" x14ac:dyDescent="0.2">
      <c r="E85" s="261"/>
      <c r="F85" s="296"/>
      <c r="G85" s="77"/>
      <c r="H85" s="261"/>
      <c r="I85" s="261"/>
      <c r="J85" s="261"/>
    </row>
    <row r="86" spans="5:10" ht="15" customHeight="1" x14ac:dyDescent="0.2">
      <c r="F86" s="296"/>
      <c r="G86" s="296"/>
    </row>
    <row r="87" spans="5:10" ht="15" customHeight="1" x14ac:dyDescent="0.2">
      <c r="F87" s="296"/>
      <c r="G87" s="296"/>
    </row>
    <row r="88" spans="5:10" ht="15" customHeight="1" x14ac:dyDescent="0.2">
      <c r="E88" s="298"/>
      <c r="F88" s="296"/>
      <c r="G88" s="297"/>
      <c r="H88" s="261"/>
      <c r="I88" s="261"/>
      <c r="J88" s="261"/>
    </row>
    <row r="89" spans="5:10" ht="15" customHeight="1" x14ac:dyDescent="0.2">
      <c r="E89" s="298"/>
      <c r="F89" s="296"/>
      <c r="G89" s="77"/>
      <c r="H89" s="261"/>
      <c r="I89" s="261"/>
      <c r="J89" s="261"/>
    </row>
    <row r="90" spans="5:10" ht="15" customHeight="1" x14ac:dyDescent="0.2">
      <c r="F90" s="296"/>
      <c r="G90" s="296"/>
    </row>
    <row r="91" spans="5:10" ht="15" customHeight="1" x14ac:dyDescent="0.2">
      <c r="F91" s="296"/>
      <c r="G91" s="296"/>
    </row>
    <row r="92" spans="5:10" ht="15" customHeight="1" x14ac:dyDescent="0.2">
      <c r="E92" s="298"/>
      <c r="F92" s="296"/>
      <c r="G92" s="297"/>
      <c r="H92" s="261"/>
      <c r="I92" s="261"/>
      <c r="J92" s="261"/>
    </row>
    <row r="93" spans="5:10" ht="15" customHeight="1" x14ac:dyDescent="0.2">
      <c r="E93" s="298"/>
      <c r="F93" s="296"/>
      <c r="G93" s="77"/>
      <c r="H93" s="261"/>
      <c r="I93" s="261"/>
      <c r="J93" s="261"/>
    </row>
  </sheetData>
  <customSheetViews>
    <customSheetView guid="{2C045F60-6AB2-44F0-B91E-AB5C1A883BD2}" showPageBreaks="1" printArea="1" view="pageBreakPreview">
      <selection activeCell="P27" sqref="P27"/>
      <pageMargins left="1" right="1" top="1" bottom="1" header="0.5" footer="0.45"/>
      <pageSetup scale="54" orientation="portrait" horizontalDpi="300" verticalDpi="300" r:id="rId1"/>
      <headerFooter alignWithMargins="0"/>
    </customSheetView>
    <customSheetView guid="{F4665436-DFC3-47B1-A482-DE3E62B43168}" showPageBreaks="1" printArea="1" hiddenColumns="1" view="pageBreakPreview" showRuler="0">
      <selection activeCell="O55" sqref="O55"/>
      <colBreaks count="1" manualBreakCount="1">
        <brk id="23" min="1" max="58" man="1"/>
      </colBreaks>
      <pageMargins left="1" right="1" top="1" bottom="1" header="0.5" footer="0.45"/>
      <pageSetup scale="72" orientation="portrait" horizontalDpi="300" verticalDpi="300" r:id="rId2"/>
      <headerFooter alignWithMargins="0"/>
    </customSheetView>
    <customSheetView guid="{F1F7BD3E-FC2C-462F-A022-5270024FE9F6}" showPageBreaks="1" view="pageBreakPreview">
      <selection activeCell="D31" sqref="D31"/>
      <pageMargins left="1" right="1" top="1" bottom="1" header="0.5" footer="0.45"/>
      <pageSetup scale="54" orientation="portrait" horizontalDpi="300" verticalDpi="300" r:id="rId3"/>
      <headerFooter alignWithMargins="0"/>
    </customSheetView>
  </customSheetViews>
  <mergeCells count="1">
    <mergeCell ref="B4:N4"/>
  </mergeCells>
  <phoneticPr fontId="8" type="noConversion"/>
  <pageMargins left="1" right="1" top="1" bottom="1" header="0.5" footer="0.45"/>
  <pageSetup scale="53" orientation="portrait" horizontalDpi="300" verticalDpi="300" r:id="rId4"/>
  <headerFooter alignWithMargins="0"/>
  <drawing r:id="rId5"/>
  <legacyDrawing r:id="rId6"/>
  <oleObjects>
    <mc:AlternateContent xmlns:mc="http://schemas.openxmlformats.org/markup-compatibility/2006">
      <mc:Choice Requires="x14">
        <oleObject progId="MSPhotoEd.3" shapeId="7169" r:id="rId7">
          <objectPr defaultSize="0" autoPict="0" r:id="rId8">
            <anchor moveWithCells="1" sizeWithCells="1">
              <from>
                <xdr:col>0</xdr:col>
                <xdr:colOff>19050</xdr:colOff>
                <xdr:row>0</xdr:row>
                <xdr:rowOff>9525</xdr:rowOff>
              </from>
              <to>
                <xdr:col>0</xdr:col>
                <xdr:colOff>38100</xdr:colOff>
                <xdr:row>0</xdr:row>
                <xdr:rowOff>9525</xdr:rowOff>
              </to>
            </anchor>
          </objectPr>
        </oleObject>
      </mc:Choice>
      <mc:Fallback>
        <oleObject progId="MSPhotoEd.3" shapeId="7169" r:id="rId7"/>
      </mc:Fallback>
    </mc:AlternateContent>
    <mc:AlternateContent xmlns:mc="http://schemas.openxmlformats.org/markup-compatibility/2006">
      <mc:Choice Requires="x14">
        <oleObject progId="MSPhotoEd.3" shapeId="7170" r:id="rId9">
          <objectPr defaultSize="0" autoPict="0" r:id="rId8">
            <anchor moveWithCells="1" sizeWithCells="1">
              <from>
                <xdr:col>0</xdr:col>
                <xdr:colOff>57150</xdr:colOff>
                <xdr:row>0</xdr:row>
                <xdr:rowOff>76200</xdr:rowOff>
              </from>
              <to>
                <xdr:col>1</xdr:col>
                <xdr:colOff>457200</xdr:colOff>
                <xdr:row>3</xdr:row>
                <xdr:rowOff>19050</xdr:rowOff>
              </to>
            </anchor>
          </objectPr>
        </oleObject>
      </mc:Choice>
      <mc:Fallback>
        <oleObject progId="MSPhotoEd.3" shapeId="7170" r:id="rId9"/>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3"/>
  <sheetViews>
    <sheetView workbookViewId="0"/>
  </sheetViews>
  <sheetFormatPr defaultRowHeight="12.75" outlineLevelCol="1" x14ac:dyDescent="0.2"/>
  <cols>
    <col min="1" max="1" width="6.42578125" customWidth="1"/>
    <col min="2" max="2" width="18.140625" customWidth="1"/>
    <col min="3" max="7" width="8.28515625" customWidth="1"/>
    <col min="8" max="11" width="8.28515625" customWidth="1" outlineLevel="1"/>
    <col min="12" max="12" width="8.28515625" customWidth="1" collapsed="1"/>
    <col min="13" max="14" width="8.28515625" customWidth="1"/>
    <col min="15" max="15" width="1.7109375" customWidth="1"/>
  </cols>
  <sheetData>
    <row r="1" spans="1:15" ht="18.75" x14ac:dyDescent="0.25">
      <c r="A1" s="10" t="e">
        <f>#REF!+0.01</f>
        <v>#REF!</v>
      </c>
      <c r="B1" s="11" t="s">
        <v>37</v>
      </c>
      <c r="C1" s="6"/>
      <c r="D1" s="6"/>
      <c r="E1" s="6"/>
      <c r="F1" s="6"/>
      <c r="G1" s="6"/>
      <c r="H1" s="6"/>
      <c r="I1" s="6"/>
      <c r="J1" s="6"/>
      <c r="K1" s="6"/>
      <c r="L1" s="6"/>
      <c r="M1" s="6"/>
      <c r="N1" s="6"/>
      <c r="O1" s="6"/>
    </row>
    <row r="3" spans="1:15" x14ac:dyDescent="0.2">
      <c r="B3" s="2" t="s">
        <v>38</v>
      </c>
      <c r="C3" s="2">
        <v>1985</v>
      </c>
      <c r="D3" s="2">
        <v>1986</v>
      </c>
      <c r="E3" s="2">
        <v>1987</v>
      </c>
      <c r="F3" s="2">
        <v>1988</v>
      </c>
      <c r="G3" s="24">
        <v>1989</v>
      </c>
      <c r="H3" s="2">
        <v>1990</v>
      </c>
      <c r="I3" s="2">
        <v>1991</v>
      </c>
      <c r="J3" s="2">
        <v>1992</v>
      </c>
      <c r="K3" s="2">
        <v>1993</v>
      </c>
      <c r="L3" s="2">
        <v>1994</v>
      </c>
      <c r="M3" s="2">
        <v>1995</v>
      </c>
      <c r="N3" s="2">
        <v>1996</v>
      </c>
      <c r="O3" s="2"/>
    </row>
    <row r="5" spans="1:15" x14ac:dyDescent="0.2">
      <c r="B5" t="s">
        <v>39</v>
      </c>
    </row>
    <row r="6" spans="1:15" x14ac:dyDescent="0.2">
      <c r="B6" t="s">
        <v>40</v>
      </c>
      <c r="C6" s="12">
        <v>2095</v>
      </c>
      <c r="D6" s="12">
        <v>2057</v>
      </c>
      <c r="E6" s="12">
        <v>2503</v>
      </c>
      <c r="F6" s="12">
        <v>2925</v>
      </c>
      <c r="G6" s="12">
        <v>3623</v>
      </c>
      <c r="H6" s="12"/>
      <c r="I6" s="12"/>
      <c r="J6" s="12"/>
      <c r="K6" s="12"/>
      <c r="L6" s="12">
        <v>5107</v>
      </c>
      <c r="M6" s="12">
        <v>5970</v>
      </c>
      <c r="N6" s="12"/>
    </row>
    <row r="7" spans="1:15" x14ac:dyDescent="0.2">
      <c r="B7" s="6" t="s">
        <v>41</v>
      </c>
      <c r="C7" s="12"/>
      <c r="D7" s="13">
        <f>IF(D6=0,"...",(D6/C6-1)*100)</f>
        <v>-1.8138424821002364</v>
      </c>
      <c r="E7" s="13">
        <f t="shared" ref="E7:M7" si="0">IF(E6=0,"...",(E6/D6-1)*100)</f>
        <v>21.68206125425376</v>
      </c>
      <c r="F7" s="13">
        <f t="shared" si="0"/>
        <v>16.859768278066323</v>
      </c>
      <c r="G7" s="13">
        <f t="shared" si="0"/>
        <v>23.863247863247871</v>
      </c>
      <c r="H7" s="13" t="str">
        <f t="shared" si="0"/>
        <v>...</v>
      </c>
      <c r="I7" s="13" t="str">
        <f t="shared" si="0"/>
        <v>...</v>
      </c>
      <c r="J7" s="13" t="str">
        <f t="shared" si="0"/>
        <v>...</v>
      </c>
      <c r="K7" s="13" t="str">
        <f t="shared" si="0"/>
        <v>...</v>
      </c>
      <c r="L7" s="13" t="s">
        <v>42</v>
      </c>
      <c r="M7" s="13">
        <f t="shared" si="0"/>
        <v>16.898374779714121</v>
      </c>
      <c r="N7" s="13"/>
    </row>
    <row r="8" spans="1:15" x14ac:dyDescent="0.2">
      <c r="C8" s="12"/>
      <c r="D8" s="12"/>
      <c r="E8" s="12"/>
      <c r="F8" s="12"/>
      <c r="G8" s="12"/>
      <c r="H8" s="12"/>
      <c r="I8" s="12"/>
      <c r="J8" s="12"/>
      <c r="K8" s="12"/>
      <c r="L8" s="12"/>
      <c r="M8" s="12"/>
      <c r="N8" s="12"/>
    </row>
    <row r="9" spans="1:15" x14ac:dyDescent="0.2">
      <c r="B9" t="s">
        <v>43</v>
      </c>
      <c r="C9" s="12">
        <v>344</v>
      </c>
      <c r="D9" s="12">
        <v>368</v>
      </c>
      <c r="E9" s="12">
        <v>492</v>
      </c>
      <c r="F9" s="12">
        <v>541</v>
      </c>
      <c r="G9" s="12">
        <v>627</v>
      </c>
      <c r="H9" s="12"/>
      <c r="I9" s="12"/>
      <c r="J9" s="12"/>
      <c r="K9" s="12"/>
      <c r="L9" s="12">
        <v>1063</v>
      </c>
      <c r="M9" s="12">
        <v>1244</v>
      </c>
      <c r="N9" s="12"/>
    </row>
    <row r="10" spans="1:15" x14ac:dyDescent="0.2">
      <c r="B10" s="6" t="s">
        <v>41</v>
      </c>
      <c r="C10" s="12"/>
      <c r="D10" s="13">
        <f>IF(D9=0,"...",(D9/C9-1)*100)</f>
        <v>6.9767441860465018</v>
      </c>
      <c r="E10" s="13">
        <f t="shared" ref="E10:M10" si="1">IF(E9=0,"...",(E9/D9-1)*100)</f>
        <v>33.695652173913039</v>
      </c>
      <c r="F10" s="13">
        <f t="shared" si="1"/>
        <v>9.9593495934959364</v>
      </c>
      <c r="G10" s="13">
        <f t="shared" si="1"/>
        <v>15.89648798521257</v>
      </c>
      <c r="H10" s="13" t="str">
        <f t="shared" si="1"/>
        <v>...</v>
      </c>
      <c r="I10" s="13" t="str">
        <f t="shared" si="1"/>
        <v>...</v>
      </c>
      <c r="J10" s="13" t="str">
        <f t="shared" si="1"/>
        <v>...</v>
      </c>
      <c r="K10" s="13" t="str">
        <f t="shared" si="1"/>
        <v>...</v>
      </c>
      <c r="L10" s="13" t="s">
        <v>42</v>
      </c>
      <c r="M10" s="13">
        <f t="shared" si="1"/>
        <v>17.027281279397922</v>
      </c>
      <c r="N10" s="13"/>
    </row>
    <row r="11" spans="1:15" x14ac:dyDescent="0.2">
      <c r="C11" s="12"/>
      <c r="D11" s="12"/>
      <c r="E11" s="12"/>
      <c r="F11" s="12"/>
      <c r="G11" s="12"/>
      <c r="H11" s="12"/>
      <c r="I11" s="12"/>
      <c r="J11" s="12"/>
      <c r="K11" s="12"/>
      <c r="L11" s="12"/>
      <c r="M11" s="12"/>
      <c r="N11" s="12"/>
    </row>
    <row r="12" spans="1:15" x14ac:dyDescent="0.2">
      <c r="B12" t="s">
        <v>44</v>
      </c>
      <c r="C12" s="12">
        <v>585</v>
      </c>
      <c r="D12" s="12">
        <v>670</v>
      </c>
      <c r="E12" s="12">
        <v>906</v>
      </c>
      <c r="F12" s="12">
        <v>1101</v>
      </c>
      <c r="G12" s="12">
        <v>1282</v>
      </c>
      <c r="H12" s="12"/>
      <c r="I12" s="12"/>
      <c r="J12" s="12"/>
      <c r="K12" s="12"/>
      <c r="L12" s="12">
        <v>1680</v>
      </c>
      <c r="M12" s="12">
        <v>1916</v>
      </c>
      <c r="N12" s="12"/>
    </row>
    <row r="13" spans="1:15" x14ac:dyDescent="0.2">
      <c r="B13" s="6" t="s">
        <v>41</v>
      </c>
      <c r="C13" s="12"/>
      <c r="D13" s="13">
        <f>IF(D12=0,"...",(D12/C12-1)*100)</f>
        <v>14.529914529914523</v>
      </c>
      <c r="E13" s="13">
        <f t="shared" ref="E13:M13" si="2">IF(E12=0,"...",(E12/D12-1)*100)</f>
        <v>35.223880597014933</v>
      </c>
      <c r="F13" s="13">
        <f t="shared" si="2"/>
        <v>21.52317880794703</v>
      </c>
      <c r="G13" s="13">
        <f t="shared" si="2"/>
        <v>16.439600363306095</v>
      </c>
      <c r="H13" s="13" t="str">
        <f t="shared" si="2"/>
        <v>...</v>
      </c>
      <c r="I13" s="13" t="str">
        <f t="shared" si="2"/>
        <v>...</v>
      </c>
      <c r="J13" s="13" t="str">
        <f t="shared" si="2"/>
        <v>...</v>
      </c>
      <c r="K13" s="13" t="str">
        <f t="shared" si="2"/>
        <v>...</v>
      </c>
      <c r="L13" s="13" t="s">
        <v>42</v>
      </c>
      <c r="M13" s="13">
        <f t="shared" si="2"/>
        <v>14.047619047619042</v>
      </c>
      <c r="N13" s="13"/>
    </row>
    <row r="14" spans="1:15" x14ac:dyDescent="0.2">
      <c r="C14" s="12"/>
      <c r="D14" s="12"/>
      <c r="E14" s="12"/>
      <c r="F14" s="12"/>
      <c r="G14" s="12"/>
      <c r="H14" s="12"/>
      <c r="I14" s="12"/>
      <c r="J14" s="12"/>
      <c r="K14" s="12"/>
      <c r="L14" s="12"/>
      <c r="M14" s="12"/>
      <c r="N14" s="12"/>
    </row>
    <row r="15" spans="1:15" x14ac:dyDescent="0.2">
      <c r="B15" t="s">
        <v>45</v>
      </c>
      <c r="C15" s="12">
        <v>164</v>
      </c>
      <c r="D15" s="12">
        <v>174</v>
      </c>
      <c r="E15" s="12">
        <v>276</v>
      </c>
      <c r="F15" s="12">
        <v>393</v>
      </c>
      <c r="G15" s="12">
        <v>450</v>
      </c>
      <c r="H15" s="12"/>
      <c r="I15" s="12"/>
      <c r="J15" s="12"/>
      <c r="K15" s="12"/>
      <c r="L15" s="12">
        <v>685</v>
      </c>
      <c r="M15" s="12">
        <v>754</v>
      </c>
      <c r="N15" s="12"/>
    </row>
    <row r="16" spans="1:15" x14ac:dyDescent="0.2">
      <c r="B16" s="6" t="s">
        <v>41</v>
      </c>
      <c r="C16" s="12"/>
      <c r="D16" s="13">
        <f>IF(D15=0,"...",(D15/C15-1)*100)</f>
        <v>6.0975609756097615</v>
      </c>
      <c r="E16" s="13">
        <f t="shared" ref="E16:M16" si="3">IF(E15=0,"...",(E15/D15-1)*100)</f>
        <v>58.62068965517242</v>
      </c>
      <c r="F16" s="13">
        <f t="shared" si="3"/>
        <v>42.3913043478261</v>
      </c>
      <c r="G16" s="13">
        <f t="shared" si="3"/>
        <v>14.503816793893121</v>
      </c>
      <c r="H16" s="13" t="str">
        <f t="shared" si="3"/>
        <v>...</v>
      </c>
      <c r="I16" s="13" t="str">
        <f t="shared" si="3"/>
        <v>...</v>
      </c>
      <c r="J16" s="13" t="str">
        <f t="shared" si="3"/>
        <v>...</v>
      </c>
      <c r="K16" s="13" t="str">
        <f t="shared" si="3"/>
        <v>...</v>
      </c>
      <c r="L16" s="13" t="s">
        <v>42</v>
      </c>
      <c r="M16" s="13">
        <f t="shared" si="3"/>
        <v>10.072992700729921</v>
      </c>
      <c r="N16" s="13"/>
    </row>
    <row r="17" spans="1:14" x14ac:dyDescent="0.2">
      <c r="C17" s="12"/>
      <c r="D17" s="12"/>
      <c r="E17" s="12"/>
      <c r="F17" s="12"/>
      <c r="G17" s="12"/>
      <c r="H17" s="12"/>
      <c r="I17" s="12"/>
      <c r="J17" s="12"/>
      <c r="K17" s="12"/>
      <c r="L17" s="12"/>
      <c r="M17" s="12"/>
      <c r="N17" s="12"/>
    </row>
    <row r="18" spans="1:14" x14ac:dyDescent="0.2">
      <c r="B18" t="s">
        <v>11</v>
      </c>
      <c r="C18" s="12">
        <f>C15+C12+C9+C6</f>
        <v>3188</v>
      </c>
      <c r="D18" s="12">
        <f t="shared" ref="D18:M18" si="4">D15+D12+D9+D6</f>
        <v>3269</v>
      </c>
      <c r="E18" s="12">
        <f t="shared" si="4"/>
        <v>4177</v>
      </c>
      <c r="F18" s="12">
        <f t="shared" si="4"/>
        <v>4960</v>
      </c>
      <c r="G18" s="12">
        <f t="shared" si="4"/>
        <v>5982</v>
      </c>
      <c r="H18" s="12">
        <f t="shared" si="4"/>
        <v>0</v>
      </c>
      <c r="I18" s="12">
        <f t="shared" si="4"/>
        <v>0</v>
      </c>
      <c r="J18" s="12">
        <f t="shared" si="4"/>
        <v>0</v>
      </c>
      <c r="K18" s="12">
        <f t="shared" si="4"/>
        <v>0</v>
      </c>
      <c r="L18" s="12">
        <f t="shared" si="4"/>
        <v>8535</v>
      </c>
      <c r="M18" s="12">
        <f t="shared" si="4"/>
        <v>9884</v>
      </c>
      <c r="N18" s="12"/>
    </row>
    <row r="19" spans="1:14" x14ac:dyDescent="0.2">
      <c r="B19" s="6" t="s">
        <v>41</v>
      </c>
      <c r="C19" s="12"/>
      <c r="D19" s="13">
        <f>IF(D18=0,"...",(D18/C18-1)*100)</f>
        <v>2.5407779171894518</v>
      </c>
      <c r="E19" s="13">
        <f t="shared" ref="E19:M19" si="5">IF(E18=0,"...",(E18/D18-1)*100)</f>
        <v>27.776078311410224</v>
      </c>
      <c r="F19" s="13">
        <f t="shared" si="5"/>
        <v>18.74551113239167</v>
      </c>
      <c r="G19" s="13">
        <f t="shared" si="5"/>
        <v>20.60483870967742</v>
      </c>
      <c r="H19" s="13" t="str">
        <f t="shared" si="5"/>
        <v>...</v>
      </c>
      <c r="I19" s="13" t="str">
        <f t="shared" si="5"/>
        <v>...</v>
      </c>
      <c r="J19" s="13" t="str">
        <f t="shared" si="5"/>
        <v>...</v>
      </c>
      <c r="K19" s="13" t="str">
        <f t="shared" si="5"/>
        <v>...</v>
      </c>
      <c r="L19" s="13" t="s">
        <v>42</v>
      </c>
      <c r="M19" s="13">
        <f t="shared" si="5"/>
        <v>15.805506736965436</v>
      </c>
      <c r="N19" s="13"/>
    </row>
    <row r="20" spans="1:14" x14ac:dyDescent="0.2">
      <c r="A20" s="3"/>
      <c r="B20" s="3"/>
      <c r="C20" s="3"/>
      <c r="D20" s="3"/>
      <c r="E20" s="3"/>
      <c r="F20" s="3"/>
      <c r="G20" s="3"/>
      <c r="H20" s="3"/>
      <c r="I20" s="3"/>
      <c r="J20" s="3"/>
      <c r="K20" s="3"/>
      <c r="L20" s="3"/>
      <c r="M20" s="3"/>
      <c r="N20" s="25"/>
    </row>
    <row r="21" spans="1:14" x14ac:dyDescent="0.2">
      <c r="A21" s="1" t="s">
        <v>0</v>
      </c>
    </row>
    <row r="22" spans="1:14" x14ac:dyDescent="0.2">
      <c r="A22" s="1"/>
    </row>
    <row r="23" spans="1:14" ht="14.25" x14ac:dyDescent="0.2">
      <c r="A23" s="4">
        <v>1</v>
      </c>
      <c r="B23" t="s">
        <v>46</v>
      </c>
    </row>
    <row r="24" spans="1:14" ht="14.25" x14ac:dyDescent="0.2">
      <c r="A24" s="4"/>
    </row>
    <row r="25" spans="1:14" x14ac:dyDescent="0.2">
      <c r="E25" s="22" t="s">
        <v>47</v>
      </c>
    </row>
    <row r="38" spans="5:5" x14ac:dyDescent="0.2">
      <c r="E38" s="21" t="s">
        <v>48</v>
      </c>
    </row>
    <row r="51" spans="1:15" x14ac:dyDescent="0.2">
      <c r="A51" s="6" t="s">
        <v>36</v>
      </c>
      <c r="B51" s="6"/>
      <c r="C51" s="6"/>
      <c r="D51" s="6"/>
      <c r="E51" s="6"/>
      <c r="F51" s="6"/>
      <c r="G51" s="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5" t="e">
        <f>#REF!+1</f>
        <v>#REF!</v>
      </c>
      <c r="B53" s="6"/>
      <c r="C53" s="6"/>
      <c r="D53" s="6"/>
      <c r="E53" s="6"/>
      <c r="F53" s="6"/>
      <c r="G53" s="6"/>
      <c r="H53" s="6"/>
      <c r="I53" s="6"/>
      <c r="J53" s="6"/>
      <c r="K53" s="6"/>
      <c r="L53" s="6"/>
      <c r="M53" s="6"/>
      <c r="N53" s="6"/>
      <c r="O53" s="6"/>
    </row>
  </sheetData>
  <customSheetViews>
    <customSheetView guid="{2C045F60-6AB2-44F0-B91E-AB5C1A883BD2}" hiddenColumns="1" state="hidden">
      <pageMargins left="1" right="1" top="0.75" bottom="0.5" header="0.5" footer="0.5"/>
      <printOptions horizontalCentered="1"/>
      <pageSetup orientation="portrait" horizontalDpi="300" verticalDpi="300" r:id="rId1"/>
      <headerFooter alignWithMargins="0"/>
    </customSheetView>
    <customSheetView guid="{F4665436-DFC3-47B1-A482-DE3E62B43168}" hiddenColumns="1" state="hidden" showRuler="0">
      <pageMargins left="1" right="1" top="0.75" bottom="0.5" header="0.5" footer="0.5"/>
      <printOptions horizontalCentered="1"/>
      <pageSetup orientation="portrait" horizontalDpi="300" verticalDpi="300" r:id="rId2"/>
      <headerFooter alignWithMargins="0"/>
    </customSheetView>
    <customSheetView guid="{F1F7BD3E-FC2C-462F-A022-5270024FE9F6}" state="hidden">
      <pageMargins left="1" right="1" top="0.75" bottom="0.5" header="0.5" footer="0.5"/>
      <printOptions horizontalCentered="1"/>
      <pageSetup orientation="portrait" horizontalDpi="300" verticalDpi="300" r:id="rId3"/>
      <headerFooter alignWithMargins="0"/>
    </customSheetView>
  </customSheetViews>
  <phoneticPr fontId="8" type="noConversion"/>
  <printOptions horizontalCentered="1"/>
  <pageMargins left="1" right="1" top="0.75" bottom="0.5" header="0.5" footer="0.5"/>
  <pageSetup orientation="portrait" horizontalDpi="300" verticalDpi="300" r:id="rId4"/>
  <headerFooter alignWithMargins="0"/>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43"/>
  <sheetViews>
    <sheetView topLeftCell="A83" workbookViewId="0">
      <selection activeCell="E110" sqref="E110"/>
    </sheetView>
  </sheetViews>
  <sheetFormatPr defaultRowHeight="12.75" outlineLevelRow="1" x14ac:dyDescent="0.2"/>
  <cols>
    <col min="1" max="1" width="15" customWidth="1"/>
    <col min="2" max="2" width="12.7109375" customWidth="1"/>
    <col min="5" max="5" width="10" customWidth="1"/>
    <col min="6" max="6" width="13" customWidth="1"/>
    <col min="7" max="7" width="10.42578125" customWidth="1"/>
    <col min="8" max="8" width="14.42578125" customWidth="1"/>
    <col min="9" max="9" width="8.42578125" customWidth="1"/>
    <col min="18" max="18" width="9.85546875" customWidth="1"/>
    <col min="19" max="19" width="8" customWidth="1"/>
    <col min="20" max="20" width="13.7109375" customWidth="1"/>
    <col min="21" max="21" width="9.5703125" customWidth="1"/>
    <col min="22" max="22" width="14.140625" customWidth="1"/>
    <col min="23" max="23" width="14.28515625" customWidth="1"/>
    <col min="24" max="24" width="11.5703125" customWidth="1"/>
    <col min="25" max="25" width="8.28515625" customWidth="1"/>
    <col min="116" max="116" width="156.140625" bestFit="1" customWidth="1"/>
    <col min="117" max="117" width="157.140625" customWidth="1"/>
  </cols>
  <sheetData>
    <row r="1" spans="1:26" ht="18" customHeight="1" x14ac:dyDescent="0.25">
      <c r="A1" s="28" t="s">
        <v>49</v>
      </c>
      <c r="B1" s="11" t="s">
        <v>23</v>
      </c>
      <c r="C1" s="6"/>
      <c r="D1" s="6"/>
      <c r="E1" s="6"/>
      <c r="F1" s="6"/>
      <c r="G1" s="6"/>
      <c r="H1" s="6"/>
      <c r="I1" s="6"/>
      <c r="K1" s="22"/>
      <c r="R1" s="43" t="s">
        <v>50</v>
      </c>
      <c r="S1" s="11" t="s">
        <v>51</v>
      </c>
      <c r="T1" s="29"/>
      <c r="U1" s="29"/>
      <c r="V1" s="29"/>
      <c r="W1" s="21"/>
      <c r="X1" s="21"/>
      <c r="Y1" s="21"/>
    </row>
    <row r="2" spans="1:26" ht="15.75" x14ac:dyDescent="0.25">
      <c r="C2" s="9"/>
      <c r="S2" s="30" t="s">
        <v>52</v>
      </c>
      <c r="T2" s="31"/>
      <c r="U2" s="31"/>
      <c r="V2" s="31"/>
      <c r="W2" s="31"/>
      <c r="X2" s="31"/>
      <c r="Y2" s="31"/>
      <c r="Z2" s="25"/>
    </row>
    <row r="3" spans="1:26" ht="15.75" x14ac:dyDescent="0.25">
      <c r="C3" s="9"/>
      <c r="S3" s="38"/>
      <c r="T3" s="39"/>
      <c r="U3" s="39"/>
      <c r="V3" s="39"/>
      <c r="W3" s="39"/>
      <c r="X3" s="39"/>
      <c r="Y3" s="39"/>
      <c r="Z3" s="25"/>
    </row>
    <row r="4" spans="1:26" x14ac:dyDescent="0.2">
      <c r="C4" s="9"/>
      <c r="H4" t="s">
        <v>53</v>
      </c>
      <c r="S4" s="25"/>
      <c r="T4" s="25"/>
      <c r="U4" s="37" t="s">
        <v>54</v>
      </c>
      <c r="V4" s="31"/>
      <c r="W4" s="31"/>
      <c r="X4" s="31"/>
      <c r="Y4" s="25"/>
      <c r="Z4" s="25"/>
    </row>
    <row r="5" spans="1:26" ht="24.95" customHeight="1" x14ac:dyDescent="0.2">
      <c r="B5" s="8" t="s">
        <v>24</v>
      </c>
      <c r="C5" s="8" t="s">
        <v>25</v>
      </c>
      <c r="D5" s="8" t="s">
        <v>26</v>
      </c>
      <c r="E5" s="8" t="s">
        <v>27</v>
      </c>
      <c r="F5" s="8" t="s">
        <v>28</v>
      </c>
      <c r="G5" s="8" t="s">
        <v>29</v>
      </c>
      <c r="H5" s="8" t="s">
        <v>30</v>
      </c>
      <c r="I5" s="15"/>
      <c r="S5" s="26" t="s">
        <v>55</v>
      </c>
      <c r="T5" s="32" t="s">
        <v>56</v>
      </c>
      <c r="U5" s="34" t="s">
        <v>57</v>
      </c>
      <c r="V5" s="35" t="s">
        <v>58</v>
      </c>
      <c r="W5" s="35" t="s">
        <v>59</v>
      </c>
      <c r="X5" s="36" t="s">
        <v>60</v>
      </c>
      <c r="Y5" s="36" t="s">
        <v>11</v>
      </c>
    </row>
    <row r="6" spans="1:26" x14ac:dyDescent="0.2">
      <c r="C6" s="9"/>
      <c r="T6" s="25"/>
      <c r="Y6" s="25"/>
    </row>
    <row r="7" spans="1:26" x14ac:dyDescent="0.2">
      <c r="B7" s="16">
        <v>1991</v>
      </c>
      <c r="C7" s="9" t="s">
        <v>31</v>
      </c>
      <c r="D7" s="7">
        <f>SUM(D8:D11)</f>
        <v>16745</v>
      </c>
      <c r="E7" s="7">
        <f>SUM(E8:E11)</f>
        <v>15750</v>
      </c>
      <c r="F7" s="17">
        <v>81.599999999999994</v>
      </c>
      <c r="G7" s="7">
        <f>SUM(G8:G11)</f>
        <v>990</v>
      </c>
      <c r="H7" s="17">
        <f t="shared" ref="H7:H17" si="0">G7/D7*100</f>
        <v>5.9122126007763507</v>
      </c>
      <c r="T7" s="25"/>
    </row>
    <row r="8" spans="1:26" x14ac:dyDescent="0.2">
      <c r="C8" s="9" t="s">
        <v>7</v>
      </c>
      <c r="D8" s="7">
        <v>2765</v>
      </c>
      <c r="E8" s="7">
        <v>2495</v>
      </c>
      <c r="F8" s="17">
        <v>73.599999999999994</v>
      </c>
      <c r="G8" s="7">
        <v>265</v>
      </c>
      <c r="H8" s="17">
        <f t="shared" si="0"/>
        <v>9.5840867992766725</v>
      </c>
      <c r="T8" s="25"/>
    </row>
    <row r="9" spans="1:26" x14ac:dyDescent="0.2">
      <c r="C9" s="9" t="s">
        <v>8</v>
      </c>
      <c r="D9" s="7">
        <v>5080</v>
      </c>
      <c r="E9" s="7">
        <v>4840</v>
      </c>
      <c r="F9" s="17">
        <v>90.3</v>
      </c>
      <c r="G9" s="7">
        <v>240</v>
      </c>
      <c r="H9" s="17">
        <f t="shared" si="0"/>
        <v>4.7244094488188972</v>
      </c>
      <c r="T9" s="25"/>
    </row>
    <row r="10" spans="1:26" x14ac:dyDescent="0.2">
      <c r="C10" s="9" t="s">
        <v>9</v>
      </c>
      <c r="D10" s="7">
        <v>4515</v>
      </c>
      <c r="E10" s="7">
        <v>4265</v>
      </c>
      <c r="F10" s="17">
        <v>89.4</v>
      </c>
      <c r="G10" s="7">
        <v>250</v>
      </c>
      <c r="H10" s="17">
        <f t="shared" si="0"/>
        <v>5.5370985603543739</v>
      </c>
      <c r="T10" s="25"/>
    </row>
    <row r="11" spans="1:26" x14ac:dyDescent="0.2">
      <c r="C11" s="9" t="s">
        <v>10</v>
      </c>
      <c r="D11" s="7">
        <v>4385</v>
      </c>
      <c r="E11" s="7">
        <v>4150</v>
      </c>
      <c r="F11" s="17">
        <v>71.900000000000006</v>
      </c>
      <c r="G11" s="7">
        <v>235</v>
      </c>
      <c r="H11" s="17">
        <f t="shared" si="0"/>
        <v>5.3591790193842641</v>
      </c>
      <c r="T11" s="25"/>
    </row>
    <row r="12" spans="1:26" x14ac:dyDescent="0.2">
      <c r="C12" s="9"/>
      <c r="T12" s="25"/>
    </row>
    <row r="13" spans="1:26" x14ac:dyDescent="0.2">
      <c r="B13" s="16">
        <v>1992</v>
      </c>
      <c r="C13" s="9" t="s">
        <v>31</v>
      </c>
      <c r="D13" s="7">
        <f>SUM(D14:D17)</f>
        <v>9790</v>
      </c>
      <c r="E13" s="7">
        <f>SUM(E14:E17)</f>
        <v>8960</v>
      </c>
      <c r="F13" s="17">
        <v>77.8</v>
      </c>
      <c r="G13" s="7">
        <v>830</v>
      </c>
      <c r="H13" s="17">
        <f t="shared" si="0"/>
        <v>8.4780388151174666</v>
      </c>
      <c r="S13" s="1">
        <v>1992</v>
      </c>
      <c r="T13" s="25"/>
    </row>
    <row r="14" spans="1:26" x14ac:dyDescent="0.2">
      <c r="C14" s="9" t="s">
        <v>7</v>
      </c>
      <c r="D14" s="7">
        <v>2340</v>
      </c>
      <c r="E14" s="7">
        <v>1865</v>
      </c>
      <c r="F14" s="17">
        <v>79.599999999999994</v>
      </c>
      <c r="G14" s="7">
        <v>475</v>
      </c>
      <c r="H14" s="17">
        <f t="shared" si="0"/>
        <v>20.299145299145298</v>
      </c>
      <c r="T14" s="25" t="s">
        <v>34</v>
      </c>
      <c r="U14">
        <f>U15+U16</f>
        <v>115</v>
      </c>
      <c r="V14">
        <v>335</v>
      </c>
      <c r="W14">
        <v>225</v>
      </c>
      <c r="X14">
        <v>580</v>
      </c>
      <c r="Y14">
        <f>SUM(U14:X14)</f>
        <v>1255</v>
      </c>
    </row>
    <row r="15" spans="1:26" x14ac:dyDescent="0.2">
      <c r="C15" s="9" t="s">
        <v>8</v>
      </c>
      <c r="D15" s="7">
        <v>2650</v>
      </c>
      <c r="E15" s="7">
        <v>2580</v>
      </c>
      <c r="F15" s="17">
        <v>94.9</v>
      </c>
      <c r="G15" s="7">
        <v>70</v>
      </c>
      <c r="H15" s="17">
        <f t="shared" si="0"/>
        <v>2.6415094339622645</v>
      </c>
      <c r="T15" s="25" t="s">
        <v>61</v>
      </c>
      <c r="U15">
        <v>45</v>
      </c>
      <c r="V15">
        <v>265</v>
      </c>
      <c r="W15">
        <v>180</v>
      </c>
      <c r="X15">
        <v>340</v>
      </c>
      <c r="Y15">
        <f t="shared" ref="Y15:Y30" si="1">SUM(U15:X15)</f>
        <v>830</v>
      </c>
    </row>
    <row r="16" spans="1:26" x14ac:dyDescent="0.2">
      <c r="C16" s="9" t="s">
        <v>9</v>
      </c>
      <c r="D16" s="7">
        <v>2085</v>
      </c>
      <c r="E16" s="7">
        <v>1945</v>
      </c>
      <c r="F16" s="17">
        <v>91.2</v>
      </c>
      <c r="G16" s="7">
        <v>140</v>
      </c>
      <c r="H16" s="17">
        <f t="shared" si="0"/>
        <v>6.7146282973621103</v>
      </c>
      <c r="T16" s="25" t="s">
        <v>62</v>
      </c>
      <c r="U16">
        <v>70</v>
      </c>
      <c r="V16">
        <v>70</v>
      </c>
      <c r="W16">
        <v>45</v>
      </c>
      <c r="X16">
        <v>240</v>
      </c>
      <c r="Y16">
        <f t="shared" si="1"/>
        <v>425</v>
      </c>
    </row>
    <row r="17" spans="2:25" x14ac:dyDescent="0.2">
      <c r="C17" s="9" t="s">
        <v>10</v>
      </c>
      <c r="D17" s="7">
        <v>2715</v>
      </c>
      <c r="E17" s="7">
        <v>2570</v>
      </c>
      <c r="F17" s="17">
        <v>59.4</v>
      </c>
      <c r="G17" s="7">
        <v>145</v>
      </c>
      <c r="H17" s="17">
        <f t="shared" si="0"/>
        <v>5.3406998158379375</v>
      </c>
      <c r="T17" s="25"/>
    </row>
    <row r="18" spans="2:25" x14ac:dyDescent="0.2">
      <c r="C18" s="9"/>
      <c r="K18" s="21"/>
      <c r="S18" s="1">
        <v>1993</v>
      </c>
      <c r="T18" s="25"/>
    </row>
    <row r="19" spans="2:25" x14ac:dyDescent="0.2">
      <c r="B19" s="16">
        <v>1993</v>
      </c>
      <c r="C19" s="9" t="s">
        <v>31</v>
      </c>
      <c r="D19" s="19">
        <f>D23+D27+D31+D35</f>
        <v>10185</v>
      </c>
      <c r="E19" s="19">
        <f>E23+E27+E31+E35</f>
        <v>9305</v>
      </c>
      <c r="F19" s="17">
        <v>79.900000000000006</v>
      </c>
      <c r="G19" s="7">
        <v>880</v>
      </c>
      <c r="H19" s="17">
        <f>G19/D19*100</f>
        <v>8.6401570937653407</v>
      </c>
      <c r="T19" s="25" t="s">
        <v>34</v>
      </c>
      <c r="U19">
        <v>275</v>
      </c>
      <c r="V19">
        <v>275</v>
      </c>
      <c r="W19">
        <v>280</v>
      </c>
      <c r="X19">
        <v>415</v>
      </c>
      <c r="Y19">
        <f t="shared" si="1"/>
        <v>1245</v>
      </c>
    </row>
    <row r="20" spans="2:25" x14ac:dyDescent="0.2">
      <c r="B20" s="16"/>
      <c r="C20" s="18" t="s">
        <v>32</v>
      </c>
      <c r="D20" s="19">
        <f>D24+D28+D32+D36</f>
        <v>8460</v>
      </c>
      <c r="E20" s="19">
        <f>E23+E27+E31+E35</f>
        <v>9305</v>
      </c>
      <c r="F20" s="20">
        <v>80.099999999999994</v>
      </c>
      <c r="G20" s="19">
        <f>G24+G28+G32+G36</f>
        <v>705</v>
      </c>
      <c r="H20" s="20">
        <f>G20/D20*100</f>
        <v>8.3333333333333321</v>
      </c>
      <c r="T20" s="25" t="s">
        <v>61</v>
      </c>
      <c r="Y20">
        <f t="shared" si="1"/>
        <v>0</v>
      </c>
    </row>
    <row r="21" spans="2:25" x14ac:dyDescent="0.2">
      <c r="B21" s="16"/>
      <c r="C21" s="18" t="s">
        <v>33</v>
      </c>
      <c r="D21" s="19">
        <f>D25+D29+D33+D37</f>
        <v>8775</v>
      </c>
      <c r="E21" s="19">
        <f>E25+E29+E33+E37</f>
        <v>8235</v>
      </c>
      <c r="F21" s="20">
        <v>75.900000000000006</v>
      </c>
      <c r="G21" s="19">
        <f>G25+G29+G33+G37</f>
        <v>540</v>
      </c>
      <c r="H21" s="20">
        <f>G21/D21*100</f>
        <v>6.1538461538461542</v>
      </c>
      <c r="T21" s="25" t="s">
        <v>62</v>
      </c>
      <c r="Y21">
        <f t="shared" si="1"/>
        <v>0</v>
      </c>
    </row>
    <row r="22" spans="2:25" x14ac:dyDescent="0.2">
      <c r="B22" s="16"/>
      <c r="C22" s="9"/>
      <c r="D22" s="7"/>
      <c r="E22" s="7"/>
      <c r="F22" s="17"/>
      <c r="G22" s="7"/>
      <c r="H22" s="17"/>
      <c r="T22" s="25" t="s">
        <v>34</v>
      </c>
      <c r="Y22">
        <f t="shared" si="1"/>
        <v>0</v>
      </c>
    </row>
    <row r="23" spans="2:25" x14ac:dyDescent="0.2">
      <c r="C23" s="9" t="s">
        <v>7</v>
      </c>
      <c r="D23" s="7">
        <f>E23+G23</f>
        <v>2220</v>
      </c>
      <c r="E23" s="7">
        <v>1945</v>
      </c>
      <c r="F23" s="17">
        <v>86.6</v>
      </c>
      <c r="G23" s="7">
        <v>275</v>
      </c>
      <c r="H23" s="17">
        <f t="shared" ref="H23:H37" si="2">G23/D23*100</f>
        <v>12.387387387387387</v>
      </c>
      <c r="T23" s="25" t="s">
        <v>61</v>
      </c>
      <c r="U23">
        <v>190</v>
      </c>
      <c r="V23">
        <v>190</v>
      </c>
      <c r="W23">
        <v>215</v>
      </c>
      <c r="X23">
        <v>285</v>
      </c>
      <c r="Y23">
        <f t="shared" si="1"/>
        <v>880</v>
      </c>
    </row>
    <row r="24" spans="2:25" x14ac:dyDescent="0.2">
      <c r="C24" s="18" t="s">
        <v>32</v>
      </c>
      <c r="D24" s="19">
        <v>1225</v>
      </c>
      <c r="E24" s="19">
        <v>1010</v>
      </c>
      <c r="F24" s="20">
        <v>67.3</v>
      </c>
      <c r="G24" s="19">
        <f>D24-E24</f>
        <v>215</v>
      </c>
      <c r="H24" s="20">
        <f t="shared" si="2"/>
        <v>17.551020408163264</v>
      </c>
      <c r="T24" s="25" t="s">
        <v>62</v>
      </c>
      <c r="Y24">
        <f t="shared" si="1"/>
        <v>0</v>
      </c>
    </row>
    <row r="25" spans="2:25" x14ac:dyDescent="0.2">
      <c r="C25" s="18" t="s">
        <v>33</v>
      </c>
      <c r="D25" s="19">
        <v>1615</v>
      </c>
      <c r="E25" s="19">
        <v>1435</v>
      </c>
      <c r="F25" s="20">
        <v>75.099999999999994</v>
      </c>
      <c r="G25" s="19">
        <f>D25-E25</f>
        <v>180</v>
      </c>
      <c r="H25" s="20">
        <f t="shared" si="2"/>
        <v>11.145510835913312</v>
      </c>
      <c r="T25" s="25" t="s">
        <v>34</v>
      </c>
      <c r="Y25">
        <f t="shared" si="1"/>
        <v>0</v>
      </c>
    </row>
    <row r="26" spans="2:25" x14ac:dyDescent="0.2">
      <c r="C26" s="9"/>
      <c r="D26" s="7"/>
      <c r="E26" s="7"/>
      <c r="F26" s="17"/>
      <c r="G26" s="7"/>
      <c r="H26" s="17"/>
      <c r="T26" s="25" t="s">
        <v>61</v>
      </c>
      <c r="Y26">
        <f t="shared" si="1"/>
        <v>0</v>
      </c>
    </row>
    <row r="27" spans="2:25" x14ac:dyDescent="0.2">
      <c r="C27" s="9" t="s">
        <v>8</v>
      </c>
      <c r="D27" s="7">
        <f>E27+G27</f>
        <v>2835</v>
      </c>
      <c r="E27" s="7">
        <v>2620</v>
      </c>
      <c r="F27" s="17">
        <v>92.5</v>
      </c>
      <c r="G27" s="7">
        <v>215</v>
      </c>
      <c r="H27" s="17">
        <f t="shared" si="2"/>
        <v>7.5837742504409169</v>
      </c>
      <c r="T27" s="25" t="s">
        <v>62</v>
      </c>
      <c r="U27">
        <v>85</v>
      </c>
      <c r="V27">
        <v>85</v>
      </c>
      <c r="W27">
        <v>65</v>
      </c>
      <c r="X27">
        <v>130</v>
      </c>
      <c r="Y27">
        <f t="shared" si="1"/>
        <v>365</v>
      </c>
    </row>
    <row r="28" spans="2:25" x14ac:dyDescent="0.2">
      <c r="C28" s="18" t="s">
        <v>32</v>
      </c>
      <c r="D28" s="19">
        <v>2855</v>
      </c>
      <c r="E28" s="19">
        <v>2715</v>
      </c>
      <c r="F28" s="20">
        <v>89.5</v>
      </c>
      <c r="G28" s="19">
        <v>140</v>
      </c>
      <c r="H28" s="20">
        <f t="shared" si="2"/>
        <v>4.9036777583187394</v>
      </c>
      <c r="T28" s="25"/>
      <c r="Y28">
        <f t="shared" si="1"/>
        <v>0</v>
      </c>
    </row>
    <row r="29" spans="2:25" x14ac:dyDescent="0.2">
      <c r="C29" s="18" t="s">
        <v>33</v>
      </c>
      <c r="D29" s="19">
        <v>3150</v>
      </c>
      <c r="E29" s="19">
        <v>2960</v>
      </c>
      <c r="F29" s="20">
        <v>82.8</v>
      </c>
      <c r="G29" s="19">
        <v>190</v>
      </c>
      <c r="H29" s="20">
        <f t="shared" si="2"/>
        <v>6.0317460317460316</v>
      </c>
      <c r="T29" s="25"/>
      <c r="Y29">
        <f t="shared" si="1"/>
        <v>0</v>
      </c>
    </row>
    <row r="30" spans="2:25" x14ac:dyDescent="0.2">
      <c r="C30" s="9"/>
      <c r="D30" s="7"/>
      <c r="E30" s="7"/>
      <c r="F30" s="17"/>
      <c r="G30" s="7"/>
      <c r="H30" s="17"/>
      <c r="T30" s="25"/>
      <c r="Y30">
        <f t="shared" si="1"/>
        <v>0</v>
      </c>
    </row>
    <row r="31" spans="2:25" x14ac:dyDescent="0.2">
      <c r="C31" s="9" t="s">
        <v>9</v>
      </c>
      <c r="D31" s="7">
        <f>E31+G31</f>
        <v>2105</v>
      </c>
      <c r="E31" s="7">
        <v>2030</v>
      </c>
      <c r="F31" s="17">
        <v>90.1</v>
      </c>
      <c r="G31" s="7">
        <v>75</v>
      </c>
      <c r="H31" s="17">
        <f t="shared" si="2"/>
        <v>3.5629453681710213</v>
      </c>
      <c r="T31" s="25"/>
    </row>
    <row r="32" spans="2:25" x14ac:dyDescent="0.2">
      <c r="C32" s="18" t="s">
        <v>32</v>
      </c>
      <c r="D32" s="19">
        <v>1880</v>
      </c>
      <c r="E32" s="19">
        <v>1795</v>
      </c>
      <c r="F32" s="20">
        <v>89.5</v>
      </c>
      <c r="G32" s="19">
        <v>85</v>
      </c>
      <c r="H32" s="20">
        <f t="shared" si="2"/>
        <v>4.5212765957446814</v>
      </c>
      <c r="T32" s="25"/>
      <c r="Y32">
        <f t="shared" ref="Y32:Y46" si="3">SUM(U32:X32)</f>
        <v>0</v>
      </c>
    </row>
    <row r="33" spans="2:25" x14ac:dyDescent="0.2">
      <c r="C33" s="18" t="s">
        <v>33</v>
      </c>
      <c r="D33" s="19">
        <v>2100</v>
      </c>
      <c r="E33" s="19">
        <v>2005</v>
      </c>
      <c r="F33" s="20">
        <v>82.5</v>
      </c>
      <c r="G33" s="19">
        <v>95</v>
      </c>
      <c r="H33" s="20">
        <f t="shared" si="2"/>
        <v>4.5238095238095237</v>
      </c>
      <c r="T33" s="25"/>
      <c r="Y33">
        <f t="shared" si="3"/>
        <v>0</v>
      </c>
    </row>
    <row r="34" spans="2:25" x14ac:dyDescent="0.2">
      <c r="C34" s="9"/>
      <c r="D34" s="7"/>
      <c r="E34" s="7"/>
      <c r="F34" s="17"/>
      <c r="G34" s="7"/>
      <c r="H34" s="17"/>
      <c r="T34" s="25"/>
      <c r="Y34">
        <f t="shared" si="3"/>
        <v>0</v>
      </c>
    </row>
    <row r="35" spans="2:25" x14ac:dyDescent="0.2">
      <c r="C35" s="9" t="s">
        <v>10</v>
      </c>
      <c r="D35" s="7">
        <f>E35+G35</f>
        <v>3025</v>
      </c>
      <c r="E35" s="7">
        <v>2710</v>
      </c>
      <c r="F35" s="17">
        <v>63.2</v>
      </c>
      <c r="G35" s="7">
        <v>315</v>
      </c>
      <c r="H35" s="17">
        <f t="shared" si="2"/>
        <v>10.413223140495868</v>
      </c>
      <c r="S35" s="1">
        <v>1994</v>
      </c>
      <c r="T35" s="25"/>
    </row>
    <row r="36" spans="2:25" x14ac:dyDescent="0.2">
      <c r="C36" s="18" t="s">
        <v>32</v>
      </c>
      <c r="D36" s="19">
        <v>2500</v>
      </c>
      <c r="E36" s="19">
        <v>2235</v>
      </c>
      <c r="F36" s="20">
        <v>71.099999999999994</v>
      </c>
      <c r="G36" s="19">
        <v>265</v>
      </c>
      <c r="H36" s="20">
        <f t="shared" si="2"/>
        <v>10.6</v>
      </c>
      <c r="T36" s="25"/>
      <c r="Y36">
        <f t="shared" si="3"/>
        <v>0</v>
      </c>
    </row>
    <row r="37" spans="2:25" x14ac:dyDescent="0.2">
      <c r="C37" s="18" t="s">
        <v>33</v>
      </c>
      <c r="D37" s="19">
        <v>1910</v>
      </c>
      <c r="E37" s="19">
        <v>1835</v>
      </c>
      <c r="F37" s="20">
        <v>61.6</v>
      </c>
      <c r="G37" s="19">
        <v>75</v>
      </c>
      <c r="H37" s="20">
        <f t="shared" si="2"/>
        <v>3.9267015706806281</v>
      </c>
      <c r="T37" s="25"/>
      <c r="Y37">
        <f t="shared" si="3"/>
        <v>0</v>
      </c>
    </row>
    <row r="38" spans="2:25" x14ac:dyDescent="0.2">
      <c r="C38" s="9"/>
      <c r="T38" s="25" t="s">
        <v>34</v>
      </c>
      <c r="U38">
        <v>370</v>
      </c>
      <c r="V38">
        <v>235</v>
      </c>
      <c r="W38">
        <v>165</v>
      </c>
      <c r="X38">
        <v>255</v>
      </c>
      <c r="Y38">
        <f t="shared" si="3"/>
        <v>1025</v>
      </c>
    </row>
    <row r="39" spans="2:25" x14ac:dyDescent="0.2">
      <c r="B39" s="16">
        <v>1994</v>
      </c>
      <c r="C39" s="9" t="s">
        <v>31</v>
      </c>
      <c r="D39" s="19">
        <f t="shared" ref="D39:E41" si="4">D43+D47+D51+D55</f>
        <v>10635</v>
      </c>
      <c r="E39" s="19">
        <f t="shared" si="4"/>
        <v>10010</v>
      </c>
      <c r="F39" s="17">
        <v>80.7</v>
      </c>
      <c r="G39" s="7">
        <v>625</v>
      </c>
      <c r="H39" s="17">
        <f>G39/D39*100</f>
        <v>5.8768218147625761</v>
      </c>
      <c r="T39" s="25" t="s">
        <v>61</v>
      </c>
      <c r="U39">
        <v>175</v>
      </c>
      <c r="V39">
        <v>100</v>
      </c>
      <c r="W39">
        <v>155</v>
      </c>
      <c r="X39">
        <v>195</v>
      </c>
      <c r="Y39">
        <f t="shared" si="3"/>
        <v>625</v>
      </c>
    </row>
    <row r="40" spans="2:25" x14ac:dyDescent="0.2">
      <c r="B40" s="16"/>
      <c r="C40" s="18" t="s">
        <v>32</v>
      </c>
      <c r="D40" s="19">
        <f t="shared" si="4"/>
        <v>8870</v>
      </c>
      <c r="E40" s="19">
        <f t="shared" si="4"/>
        <v>8325</v>
      </c>
      <c r="F40" s="20">
        <v>82.8</v>
      </c>
      <c r="G40" s="19">
        <f>G44+G48+G52+G56</f>
        <v>545</v>
      </c>
      <c r="H40" s="20">
        <f>G40/D40*100</f>
        <v>6.1443066516347242</v>
      </c>
      <c r="T40" s="25"/>
      <c r="Y40">
        <f t="shared" si="3"/>
        <v>0</v>
      </c>
    </row>
    <row r="41" spans="2:25" x14ac:dyDescent="0.2">
      <c r="B41" s="16"/>
      <c r="C41" s="18" t="s">
        <v>33</v>
      </c>
      <c r="D41" s="19">
        <f t="shared" si="4"/>
        <v>8985</v>
      </c>
      <c r="E41" s="19">
        <f t="shared" si="4"/>
        <v>8505</v>
      </c>
      <c r="F41" s="20">
        <v>74.2</v>
      </c>
      <c r="G41" s="19">
        <f>G45+G49+G53+G57</f>
        <v>480</v>
      </c>
      <c r="H41" s="20">
        <f>G41/D41*100</f>
        <v>5.342237061769616</v>
      </c>
      <c r="T41" s="25"/>
      <c r="Y41">
        <f t="shared" si="3"/>
        <v>0</v>
      </c>
    </row>
    <row r="42" spans="2:25" x14ac:dyDescent="0.2">
      <c r="B42" s="16"/>
      <c r="C42" s="9"/>
      <c r="D42" s="7"/>
      <c r="E42" s="7"/>
      <c r="F42" s="17"/>
      <c r="G42" s="7"/>
      <c r="H42" s="17"/>
      <c r="T42" s="25"/>
      <c r="Y42">
        <f t="shared" si="3"/>
        <v>0</v>
      </c>
    </row>
    <row r="43" spans="2:25" x14ac:dyDescent="0.2">
      <c r="C43" s="9" t="s">
        <v>7</v>
      </c>
      <c r="D43" s="7">
        <f>E43+G43</f>
        <v>2270</v>
      </c>
      <c r="E43" s="7">
        <v>2025</v>
      </c>
      <c r="F43" s="17">
        <v>78.400000000000006</v>
      </c>
      <c r="G43" s="7">
        <v>245</v>
      </c>
      <c r="H43" s="17">
        <f t="shared" ref="H43:H57" si="5">G43/D43*100</f>
        <v>10.79295154185022</v>
      </c>
      <c r="T43" s="25" t="s">
        <v>62</v>
      </c>
      <c r="U43">
        <v>195</v>
      </c>
      <c r="V43">
        <v>135</v>
      </c>
      <c r="W43">
        <v>10</v>
      </c>
      <c r="X43">
        <v>60</v>
      </c>
      <c r="Y43">
        <f t="shared" si="3"/>
        <v>400</v>
      </c>
    </row>
    <row r="44" spans="2:25" x14ac:dyDescent="0.2">
      <c r="C44" s="18" t="s">
        <v>32</v>
      </c>
      <c r="D44" s="19">
        <v>1250</v>
      </c>
      <c r="E44" s="19">
        <v>1055</v>
      </c>
      <c r="F44" s="20">
        <v>63.7</v>
      </c>
      <c r="G44" s="19">
        <v>195</v>
      </c>
      <c r="H44" s="20">
        <f t="shared" si="5"/>
        <v>15.6</v>
      </c>
      <c r="T44" s="25"/>
      <c r="Y44">
        <f t="shared" si="3"/>
        <v>0</v>
      </c>
    </row>
    <row r="45" spans="2:25" x14ac:dyDescent="0.2">
      <c r="C45" s="18" t="s">
        <v>33</v>
      </c>
      <c r="D45" s="19">
        <v>1870</v>
      </c>
      <c r="E45" s="19">
        <v>1625</v>
      </c>
      <c r="F45" s="20">
        <v>70.7</v>
      </c>
      <c r="G45" s="19">
        <v>245</v>
      </c>
      <c r="H45" s="20">
        <f t="shared" si="5"/>
        <v>13.101604278074866</v>
      </c>
      <c r="T45" s="25"/>
      <c r="Y45">
        <f t="shared" si="3"/>
        <v>0</v>
      </c>
    </row>
    <row r="46" spans="2:25" x14ac:dyDescent="0.2">
      <c r="C46" s="9"/>
      <c r="D46" s="7"/>
      <c r="E46" s="7"/>
      <c r="F46" s="17"/>
      <c r="G46" s="7"/>
      <c r="H46" s="17"/>
      <c r="T46" s="25"/>
      <c r="Y46">
        <f t="shared" si="3"/>
        <v>0</v>
      </c>
    </row>
    <row r="47" spans="2:25" x14ac:dyDescent="0.2">
      <c r="C47" s="9" t="s">
        <v>8</v>
      </c>
      <c r="D47" s="7">
        <f>E47+G47</f>
        <v>2955</v>
      </c>
      <c r="E47" s="7">
        <v>2865</v>
      </c>
      <c r="F47" s="17">
        <v>95.3</v>
      </c>
      <c r="G47" s="7">
        <v>90</v>
      </c>
      <c r="H47" s="17">
        <f t="shared" si="5"/>
        <v>3.0456852791878175</v>
      </c>
      <c r="T47" s="25"/>
    </row>
    <row r="48" spans="2:25" x14ac:dyDescent="0.2">
      <c r="C48" s="18" t="s">
        <v>32</v>
      </c>
      <c r="D48" s="19">
        <v>3060</v>
      </c>
      <c r="E48" s="19">
        <v>2905</v>
      </c>
      <c r="F48" s="20">
        <v>89.8</v>
      </c>
      <c r="G48" s="19">
        <v>155</v>
      </c>
      <c r="H48" s="20">
        <f t="shared" si="5"/>
        <v>5.0653594771241828</v>
      </c>
      <c r="T48" s="25"/>
      <c r="Y48">
        <f t="shared" ref="Y48:Y59" si="6">SUM(U48:X48)</f>
        <v>0</v>
      </c>
    </row>
    <row r="49" spans="2:25" x14ac:dyDescent="0.2">
      <c r="C49" s="18" t="s">
        <v>33</v>
      </c>
      <c r="D49" s="19">
        <v>3080</v>
      </c>
      <c r="E49" s="19">
        <v>2980</v>
      </c>
      <c r="F49" s="20">
        <v>90.7</v>
      </c>
      <c r="G49" s="19">
        <v>100</v>
      </c>
      <c r="H49" s="20">
        <f t="shared" si="5"/>
        <v>3.2467532467532463</v>
      </c>
      <c r="T49" s="25"/>
      <c r="Y49">
        <f t="shared" si="6"/>
        <v>0</v>
      </c>
    </row>
    <row r="50" spans="2:25" x14ac:dyDescent="0.2">
      <c r="C50" s="9"/>
      <c r="D50" s="7"/>
      <c r="E50" s="7"/>
      <c r="F50" s="17"/>
      <c r="G50" s="7"/>
      <c r="H50" s="17"/>
      <c r="T50" s="25"/>
      <c r="Y50">
        <f t="shared" si="6"/>
        <v>0</v>
      </c>
    </row>
    <row r="51" spans="2:25" x14ac:dyDescent="0.2">
      <c r="C51" s="9" t="s">
        <v>9</v>
      </c>
      <c r="D51" s="7">
        <f>E51+G51</f>
        <v>2350</v>
      </c>
      <c r="E51" s="7">
        <v>2225</v>
      </c>
      <c r="F51" s="17">
        <v>92.5</v>
      </c>
      <c r="G51" s="7">
        <f>SUM(G52:G53)</f>
        <v>125</v>
      </c>
      <c r="H51" s="17">
        <f t="shared" si="5"/>
        <v>5.3191489361702127</v>
      </c>
      <c r="S51" s="1">
        <v>1995</v>
      </c>
      <c r="T51" s="25"/>
    </row>
    <row r="52" spans="2:25" x14ac:dyDescent="0.2">
      <c r="C52" s="18" t="s">
        <v>32</v>
      </c>
      <c r="D52" s="19">
        <v>2015</v>
      </c>
      <c r="E52" s="19">
        <v>1985</v>
      </c>
      <c r="F52" s="20">
        <v>95</v>
      </c>
      <c r="G52" s="19">
        <v>30</v>
      </c>
      <c r="H52" s="20">
        <f t="shared" si="5"/>
        <v>1.4888337468982631</v>
      </c>
      <c r="T52" s="25"/>
      <c r="Y52">
        <f t="shared" si="6"/>
        <v>0</v>
      </c>
    </row>
    <row r="53" spans="2:25" x14ac:dyDescent="0.2">
      <c r="C53" s="18" t="s">
        <v>33</v>
      </c>
      <c r="D53" s="19">
        <v>2370</v>
      </c>
      <c r="E53" s="19">
        <v>2275</v>
      </c>
      <c r="F53" s="20">
        <v>82.7</v>
      </c>
      <c r="G53" s="19">
        <v>95</v>
      </c>
      <c r="H53" s="20">
        <f t="shared" si="5"/>
        <v>4.0084388185654012</v>
      </c>
      <c r="T53" s="25"/>
      <c r="Y53">
        <f t="shared" si="6"/>
        <v>0</v>
      </c>
    </row>
    <row r="54" spans="2:25" x14ac:dyDescent="0.2">
      <c r="C54" s="9"/>
      <c r="D54" s="7"/>
      <c r="E54" s="7"/>
      <c r="F54" s="17"/>
      <c r="G54" s="7"/>
      <c r="H54" s="17"/>
      <c r="T54" s="25"/>
      <c r="Y54">
        <f t="shared" si="6"/>
        <v>0</v>
      </c>
    </row>
    <row r="55" spans="2:25" x14ac:dyDescent="0.2">
      <c r="C55" s="9" t="s">
        <v>10</v>
      </c>
      <c r="D55" s="7">
        <f>E55+G55</f>
        <v>3060</v>
      </c>
      <c r="E55" s="7">
        <v>2895</v>
      </c>
      <c r="F55" s="17">
        <v>65.8</v>
      </c>
      <c r="G55" s="7">
        <v>165</v>
      </c>
      <c r="H55" s="17">
        <f t="shared" si="5"/>
        <v>5.3921568627450984</v>
      </c>
      <c r="T55" s="25" t="s">
        <v>34</v>
      </c>
      <c r="U55">
        <v>265</v>
      </c>
      <c r="V55">
        <v>345</v>
      </c>
      <c r="W55">
        <v>35</v>
      </c>
      <c r="X55">
        <v>335</v>
      </c>
      <c r="Y55">
        <f t="shared" si="6"/>
        <v>980</v>
      </c>
    </row>
    <row r="56" spans="2:25" x14ac:dyDescent="0.2">
      <c r="C56" s="18" t="s">
        <v>32</v>
      </c>
      <c r="D56" s="19">
        <v>2545</v>
      </c>
      <c r="E56" s="19">
        <v>2380</v>
      </c>
      <c r="F56" s="20">
        <v>77.400000000000006</v>
      </c>
      <c r="G56" s="19">
        <v>165</v>
      </c>
      <c r="H56" s="20">
        <f t="shared" si="5"/>
        <v>6.4833005893909625</v>
      </c>
      <c r="T56" s="25" t="s">
        <v>61</v>
      </c>
      <c r="Y56">
        <f t="shared" si="6"/>
        <v>0</v>
      </c>
    </row>
    <row r="57" spans="2:25" x14ac:dyDescent="0.2">
      <c r="C57" s="18" t="s">
        <v>33</v>
      </c>
      <c r="D57" s="19">
        <v>1665</v>
      </c>
      <c r="E57" s="19">
        <v>1625</v>
      </c>
      <c r="F57" s="20">
        <v>52</v>
      </c>
      <c r="G57" s="19">
        <v>40</v>
      </c>
      <c r="H57" s="20">
        <f t="shared" si="5"/>
        <v>2.4024024024024024</v>
      </c>
      <c r="T57" s="25"/>
      <c r="Y57">
        <f t="shared" si="6"/>
        <v>0</v>
      </c>
    </row>
    <row r="58" spans="2:25" x14ac:dyDescent="0.2">
      <c r="C58" s="9"/>
      <c r="T58" s="25" t="s">
        <v>61</v>
      </c>
      <c r="U58">
        <v>185</v>
      </c>
      <c r="V58">
        <v>230</v>
      </c>
      <c r="W58">
        <v>35</v>
      </c>
      <c r="X58">
        <v>255</v>
      </c>
      <c r="Y58">
        <f t="shared" si="6"/>
        <v>705</v>
      </c>
    </row>
    <row r="59" spans="2:25" x14ac:dyDescent="0.2">
      <c r="B59" s="16">
        <v>1995</v>
      </c>
      <c r="C59" s="9" t="s">
        <v>31</v>
      </c>
      <c r="D59" s="7">
        <f>D65+D84+D88+D92</f>
        <v>11195</v>
      </c>
      <c r="E59" s="7">
        <v>10490</v>
      </c>
      <c r="F59" s="17">
        <v>82.7</v>
      </c>
      <c r="G59" s="7">
        <v>705</v>
      </c>
      <c r="H59" s="17">
        <f>G59/D59*100</f>
        <v>6.2974542206342115</v>
      </c>
      <c r="T59" s="25" t="s">
        <v>62</v>
      </c>
      <c r="U59">
        <v>80</v>
      </c>
      <c r="V59">
        <v>115</v>
      </c>
      <c r="W59">
        <v>0</v>
      </c>
      <c r="X59">
        <v>80</v>
      </c>
      <c r="Y59">
        <f t="shared" si="6"/>
        <v>275</v>
      </c>
    </row>
    <row r="60" spans="2:25" x14ac:dyDescent="0.2">
      <c r="B60" s="16"/>
      <c r="C60" s="9"/>
      <c r="D60" s="7"/>
      <c r="E60" s="7"/>
      <c r="F60" s="17"/>
      <c r="G60" s="7"/>
      <c r="H60" s="17"/>
      <c r="T60" s="25"/>
    </row>
    <row r="61" spans="2:25" x14ac:dyDescent="0.2">
      <c r="B61" s="16"/>
      <c r="C61" s="9"/>
      <c r="D61" s="7"/>
      <c r="E61" s="7"/>
      <c r="F61" s="17"/>
      <c r="G61" s="7"/>
      <c r="H61" s="17"/>
      <c r="T61" s="25"/>
    </row>
    <row r="62" spans="2:25" outlineLevel="1" x14ac:dyDescent="0.2">
      <c r="B62" s="16"/>
      <c r="C62" s="18" t="s">
        <v>32</v>
      </c>
      <c r="D62" s="19">
        <f>E62+G62</f>
        <v>5345</v>
      </c>
      <c r="E62" s="19">
        <v>4960</v>
      </c>
      <c r="F62" s="20">
        <v>85.1</v>
      </c>
      <c r="G62" s="19">
        <v>385</v>
      </c>
      <c r="H62" s="20">
        <f>G62/D62*100</f>
        <v>7.2029934518241339</v>
      </c>
      <c r="S62" s="27" t="s">
        <v>63</v>
      </c>
      <c r="T62" s="25"/>
    </row>
    <row r="63" spans="2:25" outlineLevel="1" x14ac:dyDescent="0.2">
      <c r="B63" s="16"/>
      <c r="C63" s="18" t="s">
        <v>33</v>
      </c>
      <c r="D63" s="19">
        <f>E63+G63</f>
        <v>5850</v>
      </c>
      <c r="E63" s="19">
        <v>5530</v>
      </c>
      <c r="F63" s="20">
        <v>80.599999999999994</v>
      </c>
      <c r="G63" s="19">
        <v>320</v>
      </c>
      <c r="H63" s="20">
        <f>G63/D63*100</f>
        <v>5.4700854700854702</v>
      </c>
      <c r="T63" s="25"/>
    </row>
    <row r="64" spans="2:25" outlineLevel="1" x14ac:dyDescent="0.2">
      <c r="B64" s="16"/>
      <c r="C64" s="18"/>
      <c r="D64" s="19"/>
      <c r="E64" s="19"/>
      <c r="F64" s="20"/>
      <c r="G64" s="19"/>
      <c r="H64" s="20"/>
      <c r="S64" s="33" t="s">
        <v>64</v>
      </c>
    </row>
    <row r="65" spans="3:25" x14ac:dyDescent="0.2">
      <c r="C65" s="9" t="s">
        <v>7</v>
      </c>
      <c r="D65" s="7">
        <f>SUM(D68:D71)</f>
        <v>2295</v>
      </c>
      <c r="E65" s="7">
        <f>SUM(E68:E71)</f>
        <v>2005</v>
      </c>
      <c r="F65" s="17">
        <v>78.7</v>
      </c>
      <c r="G65" s="7">
        <f>SUM(G68:G71)</f>
        <v>290</v>
      </c>
      <c r="H65" s="17">
        <f>G65/D65*100</f>
        <v>12.636165577342048</v>
      </c>
      <c r="S65" s="33"/>
      <c r="T65" s="25" t="s">
        <v>61</v>
      </c>
      <c r="U65">
        <v>105</v>
      </c>
      <c r="V65">
        <v>110</v>
      </c>
      <c r="W65">
        <v>0</v>
      </c>
      <c r="X65">
        <v>115</v>
      </c>
      <c r="Y65">
        <f t="shared" ref="Y65:Y72" si="7">SUM(U65:X65)</f>
        <v>330</v>
      </c>
    </row>
    <row r="66" spans="3:25" x14ac:dyDescent="0.2">
      <c r="C66" s="9"/>
      <c r="D66" s="7"/>
      <c r="E66" s="7"/>
      <c r="F66" s="17"/>
      <c r="G66" s="7"/>
      <c r="H66" s="17"/>
      <c r="S66" s="33"/>
      <c r="T66" s="25" t="s">
        <v>62</v>
      </c>
      <c r="U66">
        <v>30</v>
      </c>
      <c r="V66">
        <v>55</v>
      </c>
      <c r="W66">
        <v>0</v>
      </c>
      <c r="X66">
        <v>10</v>
      </c>
      <c r="Y66">
        <f t="shared" si="7"/>
        <v>95</v>
      </c>
    </row>
    <row r="67" spans="3:25" x14ac:dyDescent="0.2">
      <c r="C67" s="9"/>
      <c r="D67" s="7"/>
      <c r="E67" s="7"/>
      <c r="F67" s="17"/>
      <c r="G67" s="7"/>
      <c r="H67" s="17"/>
      <c r="S67" s="40" t="s">
        <v>65</v>
      </c>
      <c r="T67" s="25"/>
    </row>
    <row r="68" spans="3:25" outlineLevel="1" x14ac:dyDescent="0.2">
      <c r="C68" s="18" t="s">
        <v>32</v>
      </c>
      <c r="D68" s="19">
        <f>E68+G68</f>
        <v>1100</v>
      </c>
      <c r="E68" s="19">
        <v>970</v>
      </c>
      <c r="F68" s="20">
        <v>79.400000000000006</v>
      </c>
      <c r="G68" s="19">
        <v>130</v>
      </c>
      <c r="H68" s="20">
        <f>G68/D68*100</f>
        <v>11.818181818181818</v>
      </c>
      <c r="S68" s="40"/>
      <c r="T68" s="25" t="s">
        <v>61</v>
      </c>
      <c r="U68">
        <v>80</v>
      </c>
      <c r="V68">
        <v>110</v>
      </c>
      <c r="W68">
        <v>20</v>
      </c>
      <c r="X68">
        <v>75</v>
      </c>
      <c r="Y68">
        <f t="shared" si="7"/>
        <v>285</v>
      </c>
    </row>
    <row r="69" spans="3:25" outlineLevel="1" x14ac:dyDescent="0.2">
      <c r="C69" s="18"/>
      <c r="D69" s="19"/>
      <c r="E69" s="19"/>
      <c r="F69" s="20"/>
      <c r="G69" s="19"/>
      <c r="H69" s="20"/>
      <c r="S69" s="40"/>
      <c r="T69" s="25" t="s">
        <v>62</v>
      </c>
      <c r="U69">
        <v>30</v>
      </c>
      <c r="V69">
        <v>60</v>
      </c>
      <c r="W69">
        <v>0</v>
      </c>
      <c r="X69">
        <v>70</v>
      </c>
      <c r="Y69">
        <f t="shared" si="7"/>
        <v>160</v>
      </c>
    </row>
    <row r="70" spans="3:25" outlineLevel="1" x14ac:dyDescent="0.2">
      <c r="C70" s="18"/>
      <c r="D70" s="19"/>
      <c r="E70" s="19"/>
      <c r="F70" s="20"/>
      <c r="G70" s="19"/>
      <c r="H70" s="20"/>
      <c r="S70" s="41" t="s">
        <v>66</v>
      </c>
    </row>
    <row r="71" spans="3:25" outlineLevel="1" x14ac:dyDescent="0.2">
      <c r="C71" s="18" t="s">
        <v>33</v>
      </c>
      <c r="D71" s="19">
        <f>E71+G71</f>
        <v>1195</v>
      </c>
      <c r="E71" s="19">
        <v>1035</v>
      </c>
      <c r="F71" s="20">
        <v>78.099999999999994</v>
      </c>
      <c r="G71" s="19">
        <v>160</v>
      </c>
      <c r="H71" s="20">
        <f>G71/D71*100</f>
        <v>13.389121338912133</v>
      </c>
      <c r="T71" s="25" t="s">
        <v>61</v>
      </c>
      <c r="U71" s="25">
        <v>0</v>
      </c>
      <c r="V71" s="25">
        <v>10</v>
      </c>
      <c r="W71" s="25">
        <v>15</v>
      </c>
      <c r="X71" s="25">
        <v>65</v>
      </c>
      <c r="Y71">
        <f t="shared" si="7"/>
        <v>90</v>
      </c>
    </row>
    <row r="72" spans="3:25" outlineLevel="1" x14ac:dyDescent="0.2">
      <c r="C72" s="18"/>
      <c r="D72" s="19"/>
      <c r="E72" s="19"/>
      <c r="F72" s="20"/>
      <c r="G72" s="19"/>
      <c r="H72" s="20"/>
      <c r="T72" s="25" t="s">
        <v>62</v>
      </c>
      <c r="U72">
        <v>15</v>
      </c>
      <c r="V72">
        <v>0</v>
      </c>
      <c r="W72">
        <v>0</v>
      </c>
      <c r="X72">
        <v>0</v>
      </c>
      <c r="Y72">
        <f t="shared" si="7"/>
        <v>15</v>
      </c>
    </row>
    <row r="73" spans="3:25" outlineLevel="1" x14ac:dyDescent="0.2">
      <c r="C73" s="18"/>
      <c r="D73" s="19"/>
      <c r="E73" s="19"/>
      <c r="F73" s="20"/>
      <c r="G73" s="19"/>
      <c r="H73" s="20"/>
      <c r="S73" s="25"/>
      <c r="T73" s="25"/>
    </row>
    <row r="74" spans="3:25" outlineLevel="1" x14ac:dyDescent="0.2">
      <c r="C74" s="18"/>
      <c r="D74" s="19"/>
      <c r="E74" s="19"/>
      <c r="F74" s="20"/>
      <c r="G74" s="19"/>
      <c r="H74" s="20"/>
      <c r="S74" s="3"/>
      <c r="T74" s="3"/>
      <c r="U74" s="3"/>
      <c r="V74" s="3"/>
      <c r="W74" s="3"/>
      <c r="X74" s="3"/>
      <c r="Y74" s="3"/>
    </row>
    <row r="75" spans="3:25" outlineLevel="1" x14ac:dyDescent="0.2">
      <c r="C75" s="18"/>
      <c r="D75" s="19"/>
      <c r="E75" s="19"/>
      <c r="F75" s="20"/>
      <c r="G75" s="19"/>
      <c r="H75" s="20"/>
      <c r="S75" s="25"/>
      <c r="T75" s="25"/>
      <c r="U75" s="25"/>
      <c r="V75" s="25"/>
      <c r="W75" s="25"/>
      <c r="X75" s="25"/>
      <c r="Y75" s="25"/>
    </row>
    <row r="76" spans="3:25" outlineLevel="1" x14ac:dyDescent="0.2">
      <c r="C76" s="18"/>
      <c r="D76" s="19"/>
      <c r="E76" s="19"/>
      <c r="F76" s="20"/>
      <c r="G76" s="19"/>
      <c r="H76" s="20"/>
      <c r="S76" s="25"/>
      <c r="T76" s="25"/>
      <c r="U76" s="25"/>
      <c r="V76" s="25"/>
      <c r="W76" s="25"/>
      <c r="X76" s="25"/>
      <c r="Y76" s="25"/>
    </row>
    <row r="77" spans="3:25" outlineLevel="1" x14ac:dyDescent="0.2">
      <c r="C77" s="18"/>
      <c r="D77" s="19"/>
      <c r="E77" s="19"/>
      <c r="F77" s="20"/>
      <c r="G77" s="19"/>
      <c r="H77" s="20"/>
      <c r="S77" s="25"/>
      <c r="T77" s="25"/>
      <c r="U77" s="25"/>
      <c r="V77" s="25"/>
      <c r="W77" s="25"/>
      <c r="X77" s="25"/>
      <c r="Y77" s="25"/>
    </row>
    <row r="78" spans="3:25" outlineLevel="1" x14ac:dyDescent="0.2">
      <c r="C78" s="18"/>
      <c r="D78" s="19"/>
      <c r="E78" s="19"/>
      <c r="F78" s="20"/>
      <c r="G78" s="19"/>
      <c r="H78" s="20"/>
      <c r="S78" s="25"/>
      <c r="T78" s="25"/>
      <c r="U78" s="25"/>
      <c r="V78" s="25"/>
      <c r="W78" s="25"/>
      <c r="X78" s="25"/>
      <c r="Y78" s="25"/>
    </row>
    <row r="79" spans="3:25" outlineLevel="1" x14ac:dyDescent="0.2">
      <c r="C79" s="18"/>
      <c r="D79" s="19"/>
      <c r="E79" s="19"/>
      <c r="F79" s="20"/>
      <c r="G79" s="19"/>
      <c r="H79" s="20"/>
      <c r="S79" s="25"/>
      <c r="T79" s="25"/>
      <c r="U79" s="25"/>
      <c r="V79" s="25"/>
      <c r="W79" s="25"/>
      <c r="X79" s="25"/>
      <c r="Y79" s="25"/>
    </row>
    <row r="80" spans="3:25" outlineLevel="1" x14ac:dyDescent="0.2">
      <c r="C80" s="18"/>
      <c r="D80" s="19"/>
      <c r="E80" s="19"/>
      <c r="F80" s="20"/>
      <c r="G80" s="19"/>
      <c r="H80" s="20"/>
      <c r="S80" s="25"/>
      <c r="T80" s="25"/>
      <c r="U80" s="25"/>
      <c r="V80" s="25"/>
      <c r="W80" s="25"/>
      <c r="X80" s="25"/>
      <c r="Y80" s="25"/>
    </row>
    <row r="81" spans="3:25" outlineLevel="1" x14ac:dyDescent="0.2">
      <c r="C81" s="18"/>
      <c r="D81" s="19"/>
      <c r="E81" s="19"/>
      <c r="F81" s="20"/>
      <c r="G81" s="19"/>
      <c r="H81" s="20"/>
      <c r="S81" s="25"/>
      <c r="T81" s="25"/>
      <c r="U81" s="25"/>
      <c r="V81" s="25"/>
      <c r="W81" s="25"/>
      <c r="X81" s="25"/>
      <c r="Y81" s="25"/>
    </row>
    <row r="82" spans="3:25" outlineLevel="1" x14ac:dyDescent="0.2">
      <c r="C82" s="18"/>
      <c r="D82" s="19"/>
      <c r="E82" s="19"/>
      <c r="F82" s="20"/>
      <c r="G82" s="19"/>
      <c r="H82" s="20"/>
      <c r="S82" s="25"/>
      <c r="T82" s="25"/>
      <c r="U82" s="25"/>
      <c r="V82" s="25"/>
      <c r="W82" s="25"/>
      <c r="X82" s="25"/>
      <c r="Y82" s="25"/>
    </row>
    <row r="83" spans="3:25" outlineLevel="1" x14ac:dyDescent="0.2">
      <c r="C83" s="18"/>
      <c r="D83" s="19"/>
      <c r="E83" s="19"/>
      <c r="F83" s="20"/>
      <c r="G83" s="19"/>
      <c r="H83" s="20"/>
      <c r="S83" s="6" t="s">
        <v>67</v>
      </c>
      <c r="T83" s="31"/>
      <c r="U83" s="6"/>
      <c r="V83" s="6"/>
      <c r="W83" s="6"/>
      <c r="X83" s="6"/>
      <c r="Y83" s="6"/>
    </row>
    <row r="84" spans="3:25" x14ac:dyDescent="0.2">
      <c r="C84" s="9" t="s">
        <v>8</v>
      </c>
      <c r="D84" s="7">
        <f>SUM(D85:D86)</f>
        <v>2975</v>
      </c>
      <c r="E84" s="7">
        <f>SUM(E85:E86)</f>
        <v>2780</v>
      </c>
      <c r="F84" s="17">
        <v>96.6</v>
      </c>
      <c r="G84" s="7">
        <f>SUM(G85:G86)</f>
        <v>195</v>
      </c>
      <c r="H84" s="17">
        <f>G84/D84*100</f>
        <v>6.5546218487394965</v>
      </c>
      <c r="T84" s="6"/>
      <c r="U84" s="6"/>
      <c r="V84" s="6"/>
      <c r="W84" s="6"/>
      <c r="X84" s="6"/>
      <c r="Y84" s="6"/>
    </row>
    <row r="85" spans="3:25" outlineLevel="1" x14ac:dyDescent="0.2">
      <c r="C85" s="18" t="s">
        <v>32</v>
      </c>
      <c r="D85" s="19">
        <f>E85+G85</f>
        <v>1410</v>
      </c>
      <c r="E85" s="19">
        <v>1280</v>
      </c>
      <c r="F85" s="20">
        <v>97.9</v>
      </c>
      <c r="G85" s="19">
        <v>130</v>
      </c>
      <c r="H85" s="20">
        <f>G85/D85*100</f>
        <v>9.2198581560283674</v>
      </c>
      <c r="V85" s="42" t="s">
        <v>68</v>
      </c>
    </row>
    <row r="86" spans="3:25" outlineLevel="1" x14ac:dyDescent="0.2">
      <c r="C86" s="18" t="s">
        <v>33</v>
      </c>
      <c r="D86" s="19">
        <f>E86+G86</f>
        <v>1565</v>
      </c>
      <c r="E86" s="19">
        <v>1500</v>
      </c>
      <c r="F86" s="20">
        <v>95.4</v>
      </c>
      <c r="G86" s="19">
        <v>65</v>
      </c>
      <c r="H86" s="20">
        <f>G86/D86*100</f>
        <v>4.1533546325878596</v>
      </c>
      <c r="U86" s="6"/>
      <c r="V86" s="6"/>
    </row>
    <row r="87" spans="3:25" outlineLevel="1" x14ac:dyDescent="0.2">
      <c r="C87" s="18"/>
      <c r="D87" s="19"/>
      <c r="E87" s="19"/>
      <c r="F87" s="20"/>
      <c r="G87" s="19"/>
      <c r="H87" s="20"/>
      <c r="T87" s="25"/>
    </row>
    <row r="88" spans="3:25" x14ac:dyDescent="0.2">
      <c r="C88" s="9" t="s">
        <v>9</v>
      </c>
      <c r="D88" s="7">
        <f>SUM(D89:D90)</f>
        <v>2800</v>
      </c>
      <c r="E88" s="7">
        <f>SUM(E89:E90)</f>
        <v>2710</v>
      </c>
      <c r="F88" s="17">
        <v>94.9</v>
      </c>
      <c r="G88" s="7">
        <f>SUM(G89:G90)</f>
        <v>90</v>
      </c>
      <c r="H88" s="17">
        <f>G88/D88*100</f>
        <v>3.214285714285714</v>
      </c>
      <c r="T88" s="25"/>
    </row>
    <row r="89" spans="3:25" outlineLevel="1" x14ac:dyDescent="0.2">
      <c r="C89" s="18" t="s">
        <v>32</v>
      </c>
      <c r="D89" s="19">
        <f>E89+G89</f>
        <v>1185</v>
      </c>
      <c r="E89" s="19">
        <v>1170</v>
      </c>
      <c r="F89" s="20">
        <v>95.9</v>
      </c>
      <c r="G89" s="19">
        <v>15</v>
      </c>
      <c r="H89" s="20">
        <f>G89/D89*100</f>
        <v>1.2658227848101267</v>
      </c>
      <c r="T89" s="25"/>
    </row>
    <row r="90" spans="3:25" outlineLevel="1" x14ac:dyDescent="0.2">
      <c r="C90" s="18" t="s">
        <v>33</v>
      </c>
      <c r="D90" s="19">
        <f>E90+G90</f>
        <v>1615</v>
      </c>
      <c r="E90" s="19">
        <v>1540</v>
      </c>
      <c r="F90" s="20">
        <v>95.4</v>
      </c>
      <c r="G90" s="19">
        <v>75</v>
      </c>
      <c r="H90" s="20">
        <f>G90/D90*100</f>
        <v>4.643962848297214</v>
      </c>
      <c r="T90" s="25"/>
    </row>
    <row r="91" spans="3:25" outlineLevel="1" x14ac:dyDescent="0.2">
      <c r="C91" s="18"/>
      <c r="D91" s="19"/>
      <c r="E91" s="19"/>
      <c r="F91" s="20"/>
      <c r="G91" s="19"/>
      <c r="H91" s="20"/>
    </row>
    <row r="92" spans="3:25" x14ac:dyDescent="0.2">
      <c r="C92" s="9" t="s">
        <v>10</v>
      </c>
      <c r="D92" s="7">
        <f>SUM(D93:D94)</f>
        <v>3125</v>
      </c>
      <c r="E92" s="7">
        <f>SUM(E93:E94)</f>
        <v>2995</v>
      </c>
      <c r="F92" s="17">
        <v>68.099999999999994</v>
      </c>
      <c r="G92" s="7">
        <f>SUM(G93:G94)</f>
        <v>130</v>
      </c>
      <c r="H92" s="17">
        <f>G92/D92*100</f>
        <v>4.16</v>
      </c>
    </row>
    <row r="93" spans="3:25" outlineLevel="1" x14ac:dyDescent="0.2">
      <c r="C93" s="18" t="s">
        <v>32</v>
      </c>
      <c r="D93" s="19">
        <f>E93+G93</f>
        <v>1650</v>
      </c>
      <c r="E93" s="19">
        <v>1540</v>
      </c>
      <c r="F93" s="20">
        <v>74.2</v>
      </c>
      <c r="G93" s="19">
        <v>110</v>
      </c>
      <c r="H93" s="20">
        <f>G93/D93*100</f>
        <v>6.666666666666667</v>
      </c>
    </row>
    <row r="94" spans="3:25" outlineLevel="1" x14ac:dyDescent="0.2">
      <c r="C94" s="18" t="s">
        <v>33</v>
      </c>
      <c r="D94" s="19">
        <f>E94+G94</f>
        <v>1475</v>
      </c>
      <c r="E94" s="19">
        <v>1455</v>
      </c>
      <c r="F94" s="20">
        <v>62.2</v>
      </c>
      <c r="G94" s="19">
        <v>20</v>
      </c>
      <c r="H94" s="20">
        <f>G94/D94*100</f>
        <v>1.3559322033898304</v>
      </c>
    </row>
    <row r="95" spans="3:25" outlineLevel="1" x14ac:dyDescent="0.2">
      <c r="C95" s="18"/>
      <c r="D95" s="19"/>
      <c r="E95" s="19"/>
      <c r="F95" s="20"/>
      <c r="G95" s="19"/>
      <c r="H95" s="20"/>
    </row>
    <row r="96" spans="3:25" x14ac:dyDescent="0.2">
      <c r="C96" s="18"/>
      <c r="D96" s="19"/>
      <c r="E96" s="19"/>
      <c r="F96" s="20"/>
      <c r="G96" s="19"/>
      <c r="H96" s="20"/>
    </row>
    <row r="97" spans="2:25" x14ac:dyDescent="0.2">
      <c r="B97" s="16">
        <v>1996</v>
      </c>
      <c r="C97" s="9" t="s">
        <v>31</v>
      </c>
      <c r="D97" s="7"/>
      <c r="E97" s="7"/>
      <c r="F97" s="17"/>
      <c r="G97" s="7"/>
      <c r="H97" s="17" t="e">
        <f t="shared" ref="H97:H106" si="8">G97/D97*100</f>
        <v>#DIV/0!</v>
      </c>
      <c r="T97" s="25" t="s">
        <v>62</v>
      </c>
      <c r="U97">
        <v>80</v>
      </c>
      <c r="V97">
        <v>115</v>
      </c>
      <c r="W97">
        <v>0</v>
      </c>
      <c r="X97">
        <v>80</v>
      </c>
      <c r="Y97">
        <f>SUM(U97:X97)</f>
        <v>275</v>
      </c>
    </row>
    <row r="98" spans="2:25" x14ac:dyDescent="0.2">
      <c r="B98" s="16"/>
      <c r="C98" s="9"/>
      <c r="D98" s="7"/>
      <c r="E98" s="7"/>
      <c r="F98" s="17"/>
      <c r="G98" s="7"/>
      <c r="H98" s="17"/>
      <c r="T98" s="25"/>
    </row>
    <row r="99" spans="2:25" x14ac:dyDescent="0.2">
      <c r="B99" s="16"/>
      <c r="C99" s="9"/>
      <c r="D99" s="7"/>
      <c r="E99" s="7"/>
      <c r="F99" s="17"/>
      <c r="G99" s="7"/>
      <c r="H99" s="17"/>
      <c r="T99" s="25"/>
    </row>
    <row r="100" spans="2:25" outlineLevel="1" x14ac:dyDescent="0.2">
      <c r="B100" s="16"/>
      <c r="C100" s="18" t="s">
        <v>32</v>
      </c>
      <c r="D100" s="19"/>
      <c r="E100" s="19"/>
      <c r="F100" s="20"/>
      <c r="G100" s="19"/>
      <c r="H100" s="20" t="e">
        <f t="shared" si="8"/>
        <v>#DIV/0!</v>
      </c>
      <c r="S100" s="27" t="s">
        <v>63</v>
      </c>
      <c r="T100" s="25"/>
    </row>
    <row r="101" spans="2:25" outlineLevel="1" x14ac:dyDescent="0.2">
      <c r="B101" s="16"/>
      <c r="C101" s="18" t="s">
        <v>33</v>
      </c>
      <c r="D101" s="19"/>
      <c r="E101" s="19"/>
      <c r="F101" s="20"/>
      <c r="G101" s="19"/>
      <c r="H101" s="20" t="e">
        <f t="shared" si="8"/>
        <v>#DIV/0!</v>
      </c>
      <c r="T101" s="25"/>
    </row>
    <row r="102" spans="2:25" outlineLevel="1" x14ac:dyDescent="0.2">
      <c r="B102" s="16"/>
      <c r="C102" s="18"/>
      <c r="D102" s="19"/>
      <c r="E102" s="19"/>
      <c r="F102" s="20"/>
      <c r="G102" s="19"/>
      <c r="H102" s="20"/>
      <c r="S102" s="33" t="s">
        <v>64</v>
      </c>
    </row>
    <row r="103" spans="2:25" x14ac:dyDescent="0.2">
      <c r="C103" s="9" t="s">
        <v>7</v>
      </c>
      <c r="D103" s="7"/>
      <c r="E103" s="7"/>
      <c r="F103" s="17"/>
      <c r="G103" s="7"/>
      <c r="H103" s="17" t="e">
        <f t="shared" si="8"/>
        <v>#DIV/0!</v>
      </c>
      <c r="S103" s="33"/>
      <c r="T103" s="25" t="s">
        <v>61</v>
      </c>
      <c r="U103">
        <v>105</v>
      </c>
      <c r="V103">
        <v>110</v>
      </c>
      <c r="W103">
        <v>0</v>
      </c>
      <c r="X103">
        <v>115</v>
      </c>
      <c r="Y103">
        <f>SUM(U103:X103)</f>
        <v>330</v>
      </c>
    </row>
    <row r="104" spans="2:25" x14ac:dyDescent="0.2">
      <c r="C104" s="9"/>
      <c r="D104" s="7"/>
      <c r="E104" s="7"/>
      <c r="F104" s="17"/>
      <c r="G104" s="7"/>
      <c r="H104" s="17"/>
      <c r="S104" s="33"/>
      <c r="T104" s="25" t="s">
        <v>62</v>
      </c>
      <c r="U104">
        <v>30</v>
      </c>
      <c r="V104">
        <v>55</v>
      </c>
      <c r="W104">
        <v>0</v>
      </c>
      <c r="X104">
        <v>10</v>
      </c>
      <c r="Y104">
        <f>SUM(U104:X104)</f>
        <v>95</v>
      </c>
    </row>
    <row r="105" spans="2:25" x14ac:dyDescent="0.2">
      <c r="C105" s="9"/>
      <c r="D105" s="7"/>
      <c r="E105" s="7"/>
      <c r="F105" s="17"/>
      <c r="G105" s="7"/>
      <c r="H105" s="17"/>
      <c r="S105" s="40" t="s">
        <v>65</v>
      </c>
      <c r="T105" s="25"/>
    </row>
    <row r="106" spans="2:25" outlineLevel="1" x14ac:dyDescent="0.2">
      <c r="C106" s="18" t="s">
        <v>32</v>
      </c>
      <c r="D106" s="19"/>
      <c r="E106" s="19"/>
      <c r="F106" s="20"/>
      <c r="G106" s="19"/>
      <c r="H106" s="20" t="e">
        <f t="shared" si="8"/>
        <v>#DIV/0!</v>
      </c>
      <c r="S106" s="40"/>
      <c r="T106" s="25" t="s">
        <v>61</v>
      </c>
      <c r="U106">
        <v>80</v>
      </c>
      <c r="V106">
        <v>110</v>
      </c>
      <c r="W106">
        <v>20</v>
      </c>
      <c r="X106">
        <v>75</v>
      </c>
      <c r="Y106">
        <f>SUM(U106:X106)</f>
        <v>285</v>
      </c>
    </row>
    <row r="107" spans="2:25" outlineLevel="1" x14ac:dyDescent="0.2">
      <c r="C107" s="18" t="s">
        <v>33</v>
      </c>
      <c r="D107" s="19"/>
      <c r="E107" s="19"/>
      <c r="F107" s="20"/>
      <c r="G107" s="19"/>
      <c r="H107" s="20" t="e">
        <f>G107/D107*100</f>
        <v>#DIV/0!</v>
      </c>
      <c r="T107" s="25" t="s">
        <v>61</v>
      </c>
      <c r="U107" s="25">
        <v>0</v>
      </c>
      <c r="V107" s="25">
        <v>10</v>
      </c>
      <c r="W107" s="25">
        <v>15</v>
      </c>
      <c r="X107" s="25">
        <v>65</v>
      </c>
      <c r="Y107">
        <f>SUM(U107:X107)</f>
        <v>90</v>
      </c>
    </row>
    <row r="108" spans="2:25" outlineLevel="1" x14ac:dyDescent="0.2">
      <c r="C108" s="18"/>
      <c r="D108" s="19"/>
      <c r="E108" s="19"/>
      <c r="F108" s="20"/>
      <c r="G108" s="19"/>
      <c r="H108" s="20"/>
      <c r="T108" s="25" t="s">
        <v>62</v>
      </c>
      <c r="U108">
        <v>15</v>
      </c>
      <c r="V108">
        <v>0</v>
      </c>
      <c r="W108">
        <v>0</v>
      </c>
      <c r="X108">
        <v>0</v>
      </c>
      <c r="Y108">
        <f>SUM(U108:X108)</f>
        <v>15</v>
      </c>
    </row>
    <row r="109" spans="2:25" x14ac:dyDescent="0.2">
      <c r="C109" s="9" t="s">
        <v>8</v>
      </c>
      <c r="D109" s="7"/>
      <c r="E109" s="7"/>
      <c r="F109" s="17"/>
      <c r="G109" s="7"/>
      <c r="H109" s="17" t="e">
        <f t="shared" ref="H109:H115" si="9">G109/D109*100</f>
        <v>#DIV/0!</v>
      </c>
      <c r="T109" s="6"/>
      <c r="U109" s="6"/>
      <c r="V109" s="6"/>
      <c r="W109" s="6"/>
      <c r="X109" s="6"/>
      <c r="Y109" s="6"/>
    </row>
    <row r="110" spans="2:25" outlineLevel="1" x14ac:dyDescent="0.2">
      <c r="C110" s="18" t="s">
        <v>32</v>
      </c>
      <c r="D110" s="19"/>
      <c r="E110" s="19"/>
      <c r="F110" s="20"/>
      <c r="G110" s="19"/>
      <c r="H110" s="20" t="e">
        <f t="shared" si="9"/>
        <v>#DIV/0!</v>
      </c>
      <c r="V110" s="42" t="s">
        <v>68</v>
      </c>
    </row>
    <row r="111" spans="2:25" outlineLevel="1" x14ac:dyDescent="0.2">
      <c r="C111" s="18" t="s">
        <v>33</v>
      </c>
      <c r="D111" s="19"/>
      <c r="E111" s="19"/>
      <c r="F111" s="20"/>
      <c r="G111" s="19"/>
      <c r="H111" s="20" t="e">
        <f t="shared" si="9"/>
        <v>#DIV/0!</v>
      </c>
      <c r="U111" s="6"/>
      <c r="V111" s="6"/>
    </row>
    <row r="112" spans="2:25" outlineLevel="1" x14ac:dyDescent="0.2">
      <c r="C112" s="18"/>
      <c r="D112" s="19"/>
      <c r="E112" s="19"/>
      <c r="F112" s="20"/>
      <c r="G112" s="19"/>
      <c r="H112" s="20"/>
      <c r="T112" s="25"/>
    </row>
    <row r="113" spans="2:20" x14ac:dyDescent="0.2">
      <c r="C113" s="9" t="s">
        <v>9</v>
      </c>
      <c r="D113" s="7"/>
      <c r="E113" s="7"/>
      <c r="F113" s="17"/>
      <c r="G113" s="7"/>
      <c r="H113" s="17" t="e">
        <f t="shared" si="9"/>
        <v>#DIV/0!</v>
      </c>
      <c r="T113" s="25"/>
    </row>
    <row r="114" spans="2:20" outlineLevel="1" x14ac:dyDescent="0.2">
      <c r="C114" s="18" t="s">
        <v>32</v>
      </c>
      <c r="D114" s="19"/>
      <c r="E114" s="19"/>
      <c r="F114" s="20"/>
      <c r="G114" s="19"/>
      <c r="H114" s="20" t="e">
        <f t="shared" si="9"/>
        <v>#DIV/0!</v>
      </c>
      <c r="T114" s="25"/>
    </row>
    <row r="115" spans="2:20" outlineLevel="1" x14ac:dyDescent="0.2">
      <c r="C115" s="18" t="s">
        <v>33</v>
      </c>
      <c r="D115" s="19"/>
      <c r="E115" s="19"/>
      <c r="F115" s="20"/>
      <c r="G115" s="19"/>
      <c r="H115" s="20" t="e">
        <f t="shared" si="9"/>
        <v>#DIV/0!</v>
      </c>
      <c r="T115" s="25"/>
    </row>
    <row r="116" spans="2:20" outlineLevel="1" x14ac:dyDescent="0.2">
      <c r="C116" s="18"/>
      <c r="D116" s="19"/>
      <c r="E116" s="19"/>
      <c r="F116" s="20"/>
      <c r="G116" s="19"/>
      <c r="H116" s="20"/>
    </row>
    <row r="117" spans="2:20" x14ac:dyDescent="0.2">
      <c r="C117" s="9" t="s">
        <v>10</v>
      </c>
      <c r="D117" s="7"/>
      <c r="E117" s="7"/>
      <c r="F117" s="17"/>
      <c r="G117" s="7"/>
      <c r="H117" s="17" t="e">
        <f>G117/D117*100</f>
        <v>#DIV/0!</v>
      </c>
    </row>
    <row r="118" spans="2:20" x14ac:dyDescent="0.2">
      <c r="C118" s="18" t="s">
        <v>13</v>
      </c>
      <c r="H118" s="20" t="e">
        <f>G118/D118*100</f>
        <v>#DIV/0!</v>
      </c>
    </row>
    <row r="119" spans="2:20" x14ac:dyDescent="0.2">
      <c r="B119" s="7"/>
      <c r="C119" s="18" t="s">
        <v>14</v>
      </c>
      <c r="H119" s="20" t="e">
        <f>G119/D119*100</f>
        <v>#DIV/0!</v>
      </c>
    </row>
    <row r="120" spans="2:20" x14ac:dyDescent="0.2">
      <c r="B120" s="7"/>
    </row>
    <row r="121" spans="2:20" x14ac:dyDescent="0.2">
      <c r="B121" s="7"/>
    </row>
    <row r="122" spans="2:20" x14ac:dyDescent="0.2">
      <c r="B122" s="7"/>
    </row>
    <row r="123" spans="2:20" x14ac:dyDescent="0.2">
      <c r="B123" s="7"/>
    </row>
    <row r="136" spans="1:3" x14ac:dyDescent="0.2">
      <c r="B136" t="s">
        <v>26</v>
      </c>
      <c r="C136" t="s">
        <v>69</v>
      </c>
    </row>
    <row r="137" spans="1:3" x14ac:dyDescent="0.2">
      <c r="A137">
        <v>1991</v>
      </c>
      <c r="B137" s="7">
        <v>16745</v>
      </c>
      <c r="C137" s="17">
        <v>5.9122126007763507</v>
      </c>
    </row>
    <row r="138" spans="1:3" x14ac:dyDescent="0.2">
      <c r="A138">
        <v>1992</v>
      </c>
      <c r="B138" s="7">
        <v>16470</v>
      </c>
      <c r="C138" s="17">
        <v>7.6199149969641775</v>
      </c>
    </row>
    <row r="139" spans="1:3" x14ac:dyDescent="0.2">
      <c r="A139">
        <v>1993</v>
      </c>
      <c r="B139" s="7">
        <v>17235</v>
      </c>
      <c r="C139" s="17">
        <v>8.0069625761531782</v>
      </c>
    </row>
    <row r="140" spans="1:3" x14ac:dyDescent="0.2">
      <c r="A140">
        <v>1994</v>
      </c>
      <c r="B140" s="7">
        <v>17855</v>
      </c>
      <c r="C140" s="17">
        <v>5.7406888826659204</v>
      </c>
    </row>
    <row r="141" spans="1:3" x14ac:dyDescent="0.2">
      <c r="A141">
        <v>1995</v>
      </c>
      <c r="B141" s="7">
        <v>19820</v>
      </c>
      <c r="C141" s="17">
        <v>4.9445005045408674</v>
      </c>
    </row>
    <row r="142" spans="1:3" x14ac:dyDescent="0.2">
      <c r="A142">
        <v>1996</v>
      </c>
      <c r="B142">
        <v>20355</v>
      </c>
      <c r="C142">
        <v>5.0999999999999996</v>
      </c>
    </row>
    <row r="143" spans="1:3" x14ac:dyDescent="0.2">
      <c r="A143">
        <v>1997</v>
      </c>
      <c r="B143">
        <v>21335</v>
      </c>
      <c r="C143">
        <v>4.0999999999999996</v>
      </c>
    </row>
  </sheetData>
  <customSheetViews>
    <customSheetView guid="{2C045F60-6AB2-44F0-B91E-AB5C1A883BD2}" showPageBreaks="1" printArea="1" hiddenRows="1" hiddenColumns="1" state="hidden" topLeftCell="A83">
      <selection activeCell="E110" sqref="E110"/>
      <pageMargins left="0.75" right="0.75" top="1" bottom="0.5" header="0.5" footer="0.5"/>
      <pageSetup orientation="portrait" horizontalDpi="300" verticalDpi="300" r:id="rId1"/>
      <headerFooter alignWithMargins="0"/>
    </customSheetView>
    <customSheetView guid="{F4665436-DFC3-47B1-A482-DE3E62B43168}" showPageBreaks="1" printArea="1" hiddenRows="1" hiddenColumns="1" state="hidden" showRuler="0" topLeftCell="A83">
      <selection activeCell="E110" sqref="E110"/>
      <pageMargins left="0.75" right="0.75" top="1" bottom="0.5" header="0.5" footer="0.5"/>
      <pageSetup orientation="portrait" horizontalDpi="300" verticalDpi="300" r:id="rId2"/>
      <headerFooter alignWithMargins="0"/>
    </customSheetView>
    <customSheetView guid="{F1F7BD3E-FC2C-462F-A022-5270024FE9F6}" showPageBreaks="1" state="hidden" topLeftCell="A83">
      <selection activeCell="E110" sqref="E110"/>
      <pageMargins left="0.75" right="0.75" top="1" bottom="0.5" header="0.5" footer="0.5"/>
      <pageSetup orientation="portrait" horizontalDpi="300" verticalDpi="300" r:id="rId3"/>
      <headerFooter alignWithMargins="0"/>
    </customSheetView>
  </customSheetViews>
  <phoneticPr fontId="8" type="noConversion"/>
  <pageMargins left="0.75" right="0.75" top="1" bottom="0.5" header="0.5" footer="0.5"/>
  <pageSetup orientation="portrait" horizontalDpi="300" verticalDpi="300" r:id="rId4"/>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P77"/>
  <sheetViews>
    <sheetView zoomScaleNormal="100" zoomScaleSheetLayoutView="90" workbookViewId="0">
      <selection activeCell="P4" sqref="P4"/>
    </sheetView>
  </sheetViews>
  <sheetFormatPr defaultRowHeight="15" customHeight="1" x14ac:dyDescent="0.2"/>
  <cols>
    <col min="1" max="2" width="9.140625" style="358"/>
    <col min="3" max="3" width="31.7109375" style="358" customWidth="1"/>
    <col min="4" max="4" width="14.28515625" style="358" hidden="1" customWidth="1"/>
    <col min="5" max="5" width="13.7109375" style="358" hidden="1" customWidth="1"/>
    <col min="6" max="6" width="10.85546875" style="358" hidden="1" customWidth="1"/>
    <col min="7" max="16" width="10.7109375" style="358" customWidth="1"/>
    <col min="17" max="16384" width="9.140625" style="358"/>
  </cols>
  <sheetData>
    <row r="2" spans="2:16" ht="15" customHeight="1" x14ac:dyDescent="0.2">
      <c r="N2" s="354" t="s">
        <v>517</v>
      </c>
    </row>
    <row r="3" spans="2:16" ht="15" customHeight="1" x14ac:dyDescent="0.2">
      <c r="I3" s="354"/>
    </row>
    <row r="5" spans="2:16" ht="15" customHeight="1" x14ac:dyDescent="0.25">
      <c r="E5" s="537"/>
      <c r="F5" s="537"/>
      <c r="G5" s="537"/>
      <c r="H5" s="537"/>
    </row>
    <row r="7" spans="2:16" ht="15" customHeight="1" x14ac:dyDescent="0.25">
      <c r="B7" s="354" t="s">
        <v>421</v>
      </c>
      <c r="C7" s="538" t="s">
        <v>524</v>
      </c>
      <c r="D7" s="538"/>
      <c r="E7" s="538"/>
      <c r="F7" s="538"/>
      <c r="G7" s="538"/>
      <c r="H7" s="538"/>
      <c r="I7" s="538"/>
      <c r="J7" s="538"/>
      <c r="K7" s="538"/>
      <c r="L7" s="538"/>
      <c r="M7" s="538"/>
      <c r="N7" s="538"/>
      <c r="O7" s="538"/>
      <c r="P7" s="538"/>
    </row>
    <row r="8" spans="2:16" ht="15" customHeight="1" x14ac:dyDescent="0.2">
      <c r="C8" s="446" t="s">
        <v>358</v>
      </c>
      <c r="D8" s="447">
        <v>2010</v>
      </c>
      <c r="E8" s="447">
        <v>2011</v>
      </c>
      <c r="F8" s="447">
        <v>2012</v>
      </c>
      <c r="G8" s="447">
        <v>2013</v>
      </c>
      <c r="H8" s="447">
        <v>2014</v>
      </c>
      <c r="I8" s="447">
        <v>2015</v>
      </c>
      <c r="J8" s="447">
        <v>2016</v>
      </c>
      <c r="K8" s="447">
        <v>2017</v>
      </c>
      <c r="L8" s="447">
        <v>2018</v>
      </c>
      <c r="M8" s="447">
        <v>2019</v>
      </c>
      <c r="N8" s="447">
        <v>2020</v>
      </c>
      <c r="O8" s="447">
        <v>2021</v>
      </c>
      <c r="P8" s="447">
        <v>2022</v>
      </c>
    </row>
    <row r="9" spans="2:16" ht="15" customHeight="1" x14ac:dyDescent="0.2">
      <c r="C9" s="448"/>
      <c r="D9" s="449"/>
      <c r="E9" s="449"/>
      <c r="F9" s="449"/>
      <c r="G9" s="449"/>
      <c r="H9" s="449"/>
      <c r="I9" s="449"/>
      <c r="J9" s="449"/>
      <c r="K9" s="449"/>
      <c r="L9" s="449"/>
      <c r="M9" s="449"/>
      <c r="N9" s="449"/>
      <c r="O9" s="449"/>
      <c r="P9" s="449"/>
    </row>
    <row r="10" spans="2:16" ht="15" customHeight="1" x14ac:dyDescent="0.2">
      <c r="C10" s="450" t="s">
        <v>11</v>
      </c>
      <c r="D10" s="451">
        <f>+D12+D15+D18+D21+D24+D27+D30+D33+D36+D39+D42+D45+D48+D51+D54+D57+D60+D63+D66+D69+D72</f>
        <v>34982.80139471549</v>
      </c>
      <c r="E10" s="451">
        <v>35267.001023705452</v>
      </c>
      <c r="F10" s="451">
        <v>36401.331900067926</v>
      </c>
      <c r="G10" s="452">
        <v>36105.910000000003</v>
      </c>
      <c r="H10" s="451">
        <v>37643</v>
      </c>
      <c r="I10" s="453">
        <v>39138.211303649252</v>
      </c>
      <c r="J10" s="453">
        <v>40411</v>
      </c>
      <c r="K10" s="453">
        <f>+K12+K15+K18+K21+K24+K27+K30+K33+K36+K39+K42+K45+K48+K51+K54+K57+K60+K63+K66+K69+K72</f>
        <v>40856.069226510088</v>
      </c>
      <c r="L10" s="453">
        <v>44744</v>
      </c>
      <c r="M10" s="453">
        <f>+M12+M15+M18+M21+M24+M27+M30+M33+M36+M39+M42+M45+M48+M51+M54+M57+M60+M63+M66+M69+M72</f>
        <v>47395</v>
      </c>
      <c r="N10" s="453">
        <f>+N12+N15+N18+N21+N24+N27+N30+N33+N36+N39+N42+N45+N48+N51+N54+N57+N60+N63+N66+N69+N72</f>
        <v>41643.839848595242</v>
      </c>
      <c r="O10" s="453">
        <f>+O12+O15+O18+O21+O24+O27+O30+O33+O36+O39+O42+O45+O48+O51+O54+O57+O60+O63+O66+O69+O72</f>
        <v>44441.231934869145</v>
      </c>
      <c r="P10" s="453">
        <f>+P12+P15+P18+P21+P24+P27+P30+P33+P36+P39+P42+P45+P48+P51+P54+P57+P60+P63+P66+P69+P72</f>
        <v>56354.598275568125</v>
      </c>
    </row>
    <row r="11" spans="2:16" ht="15" customHeight="1" x14ac:dyDescent="0.2">
      <c r="C11" s="352"/>
      <c r="D11" s="454"/>
      <c r="E11" s="454"/>
      <c r="F11" s="454"/>
      <c r="G11" s="454"/>
      <c r="H11" s="454"/>
      <c r="I11" s="454"/>
      <c r="J11" s="454"/>
      <c r="K11" s="454"/>
      <c r="L11" s="454"/>
      <c r="M11" s="454"/>
      <c r="N11" s="454"/>
      <c r="O11" s="454"/>
      <c r="P11" s="454"/>
    </row>
    <row r="12" spans="2:16" ht="15" customHeight="1" x14ac:dyDescent="0.2">
      <c r="C12" s="450" t="s">
        <v>87</v>
      </c>
      <c r="D12" s="451">
        <v>214.61034917500044</v>
      </c>
      <c r="E12" s="451">
        <v>181.53112099918931</v>
      </c>
      <c r="F12" s="451">
        <v>254.4865474991374</v>
      </c>
      <c r="G12" s="451">
        <v>299.8</v>
      </c>
      <c r="H12" s="451">
        <v>270.43237911319295</v>
      </c>
      <c r="I12" s="451">
        <v>242.20344857283217</v>
      </c>
      <c r="J12" s="451">
        <v>279</v>
      </c>
      <c r="K12" s="451">
        <v>372.90609748625025</v>
      </c>
      <c r="L12" s="451">
        <v>280</v>
      </c>
      <c r="M12" s="451">
        <v>567</v>
      </c>
      <c r="N12" s="451">
        <f>SUM(N13:N14)</f>
        <v>418.8326009689452</v>
      </c>
      <c r="O12" s="440">
        <v>326.48695049248062</v>
      </c>
      <c r="P12" s="440">
        <v>305.96710476189287</v>
      </c>
    </row>
    <row r="13" spans="2:16" ht="15" customHeight="1" x14ac:dyDescent="0.2">
      <c r="C13" s="455" t="s">
        <v>369</v>
      </c>
      <c r="D13" s="454">
        <v>55.17321508900001</v>
      </c>
      <c r="E13" s="454">
        <v>17.767534386236399</v>
      </c>
      <c r="F13" s="454">
        <v>30.799617407938801</v>
      </c>
      <c r="G13" s="454">
        <v>140.5</v>
      </c>
      <c r="H13" s="454">
        <v>85.282126811782589</v>
      </c>
      <c r="I13" s="454">
        <v>19.884023163379499</v>
      </c>
      <c r="J13" s="454">
        <v>44</v>
      </c>
      <c r="K13" s="454">
        <v>206.59117082533561</v>
      </c>
      <c r="L13" s="454">
        <v>69</v>
      </c>
      <c r="M13" s="454">
        <v>143</v>
      </c>
      <c r="N13" s="454">
        <v>47.5361407919548</v>
      </c>
      <c r="O13" s="442">
        <v>90.522653978188558</v>
      </c>
      <c r="P13" s="442">
        <v>70.728767123287597</v>
      </c>
    </row>
    <row r="14" spans="2:16" ht="15" customHeight="1" x14ac:dyDescent="0.2">
      <c r="C14" s="455" t="s">
        <v>370</v>
      </c>
      <c r="D14" s="454">
        <v>159.43713408600013</v>
      </c>
      <c r="E14" s="454">
        <v>163.76358661295291</v>
      </c>
      <c r="F14" s="454">
        <v>223.6869300911986</v>
      </c>
      <c r="G14" s="454">
        <v>159.30000000000001</v>
      </c>
      <c r="H14" s="454">
        <v>185.15025230141038</v>
      </c>
      <c r="I14" s="454">
        <v>222.31942540945266</v>
      </c>
      <c r="J14" s="454">
        <v>235</v>
      </c>
      <c r="K14" s="454">
        <v>166.31492666091449</v>
      </c>
      <c r="L14" s="454">
        <v>211</v>
      </c>
      <c r="M14" s="454">
        <v>424</v>
      </c>
      <c r="N14" s="454">
        <v>371.29646017699042</v>
      </c>
      <c r="O14" s="442">
        <v>235.96429651429207</v>
      </c>
      <c r="P14" s="442">
        <v>235.23833763860523</v>
      </c>
    </row>
    <row r="15" spans="2:16" ht="15" customHeight="1" x14ac:dyDescent="0.2">
      <c r="C15" s="450" t="s">
        <v>289</v>
      </c>
      <c r="D15" s="451">
        <v>824.32256127899564</v>
      </c>
      <c r="E15" s="451">
        <v>1334.9344713975152</v>
      </c>
      <c r="F15" s="451">
        <f>220+993</f>
        <v>1213</v>
      </c>
      <c r="G15" s="451">
        <v>978.65000000000009</v>
      </c>
      <c r="H15" s="451">
        <v>779.76107992172626</v>
      </c>
      <c r="I15" s="451">
        <v>558.0558124829646</v>
      </c>
      <c r="J15" s="451">
        <v>660</v>
      </c>
      <c r="K15" s="451">
        <v>676.14377066293014</v>
      </c>
      <c r="L15" s="451">
        <v>848</v>
      </c>
      <c r="M15" s="451">
        <v>846</v>
      </c>
      <c r="N15" s="451">
        <f>SUM(N16:N17)</f>
        <v>923.87224097940236</v>
      </c>
      <c r="O15" s="440">
        <v>822.86721314316378</v>
      </c>
      <c r="P15" s="440">
        <v>749.57401601926972</v>
      </c>
    </row>
    <row r="16" spans="2:16" ht="15" customHeight="1" x14ac:dyDescent="0.2">
      <c r="C16" s="455" t="s">
        <v>369</v>
      </c>
      <c r="D16" s="454">
        <v>319.7507376749993</v>
      </c>
      <c r="E16" s="454">
        <v>458.07926577451167</v>
      </c>
      <c r="F16" s="454">
        <f>108+508</f>
        <v>616</v>
      </c>
      <c r="G16" s="454">
        <v>408.99</v>
      </c>
      <c r="H16" s="454">
        <v>447.88219897405281</v>
      </c>
      <c r="I16" s="454">
        <v>239.37209494109152</v>
      </c>
      <c r="J16" s="454">
        <v>259</v>
      </c>
      <c r="K16" s="454">
        <v>367.27319257837439</v>
      </c>
      <c r="L16" s="454">
        <v>505</v>
      </c>
      <c r="M16" s="454">
        <v>457</v>
      </c>
      <c r="N16" s="454">
        <v>404.05719673161582</v>
      </c>
      <c r="O16" s="442">
        <v>318.36142127426655</v>
      </c>
      <c r="P16" s="442">
        <v>282.91506849315044</v>
      </c>
    </row>
    <row r="17" spans="3:16" ht="15" customHeight="1" x14ac:dyDescent="0.2">
      <c r="C17" s="455" t="s">
        <v>370</v>
      </c>
      <c r="D17" s="454">
        <v>504.57182360399685</v>
      </c>
      <c r="E17" s="454">
        <v>876.8552056230036</v>
      </c>
      <c r="F17" s="454">
        <f>485+112</f>
        <v>597</v>
      </c>
      <c r="G17" s="454">
        <v>569.66</v>
      </c>
      <c r="H17" s="454">
        <v>331.87888094767328</v>
      </c>
      <c r="I17" s="454">
        <v>318.68371754187308</v>
      </c>
      <c r="J17" s="454">
        <v>401</v>
      </c>
      <c r="K17" s="454">
        <v>308.87057808455552</v>
      </c>
      <c r="L17" s="454">
        <v>343</v>
      </c>
      <c r="M17" s="454">
        <v>388</v>
      </c>
      <c r="N17" s="454">
        <v>519.81504424778655</v>
      </c>
      <c r="O17" s="442">
        <v>504.50579186889729</v>
      </c>
      <c r="P17" s="442">
        <v>466.65894752611973</v>
      </c>
    </row>
    <row r="18" spans="3:16" ht="15" customHeight="1" x14ac:dyDescent="0.2">
      <c r="C18" s="450" t="s">
        <v>361</v>
      </c>
      <c r="D18" s="451">
        <v>440.6039367829984</v>
      </c>
      <c r="E18" s="451">
        <v>571.51256708130916</v>
      </c>
      <c r="F18" s="451">
        <f>200+327</f>
        <v>527</v>
      </c>
      <c r="G18" s="451">
        <v>450.56</v>
      </c>
      <c r="H18" s="451">
        <v>448.13858159354402</v>
      </c>
      <c r="I18" s="451">
        <v>580.58658281588055</v>
      </c>
      <c r="J18" s="451">
        <v>263</v>
      </c>
      <c r="K18" s="451">
        <v>323.77814560945285</v>
      </c>
      <c r="L18" s="451">
        <v>443</v>
      </c>
      <c r="M18" s="451">
        <v>455</v>
      </c>
      <c r="N18" s="451">
        <f>SUM(N19:N20)</f>
        <v>334.72303944199416</v>
      </c>
      <c r="O18" s="440">
        <v>548.22917370299899</v>
      </c>
      <c r="P18" s="440">
        <v>516.17730114451319</v>
      </c>
    </row>
    <row r="19" spans="3:16" ht="15" customHeight="1" x14ac:dyDescent="0.2">
      <c r="C19" s="455" t="s">
        <v>369</v>
      </c>
      <c r="D19" s="454">
        <v>365.92372695199907</v>
      </c>
      <c r="E19" s="454">
        <v>455.75328881393119</v>
      </c>
      <c r="F19" s="454">
        <v>508.19368723099029</v>
      </c>
      <c r="G19" s="454">
        <v>374.17</v>
      </c>
      <c r="H19" s="454">
        <v>377.97310923477244</v>
      </c>
      <c r="I19" s="454">
        <v>374.71492194172481</v>
      </c>
      <c r="J19" s="454">
        <v>215</v>
      </c>
      <c r="K19" s="454">
        <v>252.50031989763238</v>
      </c>
      <c r="L19" s="454">
        <v>390</v>
      </c>
      <c r="M19" s="454">
        <v>315</v>
      </c>
      <c r="N19" s="454">
        <v>285.21684475172879</v>
      </c>
      <c r="O19" s="442">
        <v>425.1529243010861</v>
      </c>
      <c r="P19" s="442">
        <v>424.37260273972566</v>
      </c>
    </row>
    <row r="20" spans="3:16" ht="15" customHeight="1" x14ac:dyDescent="0.2">
      <c r="C20" s="455" t="s">
        <v>370</v>
      </c>
      <c r="D20" s="454">
        <v>74.680209830999956</v>
      </c>
      <c r="E20" s="454">
        <v>115.75927826737799</v>
      </c>
      <c r="F20" s="454">
        <v>18.640577507599971</v>
      </c>
      <c r="G20" s="454">
        <v>76.39</v>
      </c>
      <c r="H20" s="454">
        <v>70.165472358771595</v>
      </c>
      <c r="I20" s="454">
        <v>205.87166087415574</v>
      </c>
      <c r="J20" s="454">
        <v>48</v>
      </c>
      <c r="K20" s="454">
        <v>71.277825711820498</v>
      </c>
      <c r="L20" s="454">
        <v>53</v>
      </c>
      <c r="M20" s="454">
        <v>141</v>
      </c>
      <c r="N20" s="454">
        <v>49.506194690265403</v>
      </c>
      <c r="O20" s="442">
        <v>123.07624940191286</v>
      </c>
      <c r="P20" s="442">
        <v>91.804698404787601</v>
      </c>
    </row>
    <row r="21" spans="3:16" ht="15" customHeight="1" x14ac:dyDescent="0.2">
      <c r="C21" s="450" t="s">
        <v>35</v>
      </c>
      <c r="D21" s="451">
        <v>3957.1516066433833</v>
      </c>
      <c r="E21" s="451">
        <v>3467.5328773875494</v>
      </c>
      <c r="F21" s="451">
        <v>3830.3351703422786</v>
      </c>
      <c r="G21" s="451">
        <v>4168.6400000000003</v>
      </c>
      <c r="H21" s="451">
        <v>3363</v>
      </c>
      <c r="I21" s="451">
        <v>3923.9419756264638</v>
      </c>
      <c r="J21" s="451">
        <v>4006</v>
      </c>
      <c r="K21" s="451">
        <v>5113.5365442333705</v>
      </c>
      <c r="L21" s="451">
        <v>5097</v>
      </c>
      <c r="M21" s="451">
        <v>5368</v>
      </c>
      <c r="N21" s="451">
        <f>SUM(N22:N23)</f>
        <v>5073.7821996517978</v>
      </c>
      <c r="O21" s="440">
        <v>6323.6027423115229</v>
      </c>
      <c r="P21" s="440">
        <v>8827.1100103972185</v>
      </c>
    </row>
    <row r="22" spans="3:16" ht="15" customHeight="1" x14ac:dyDescent="0.2">
      <c r="C22" s="455" t="s">
        <v>369</v>
      </c>
      <c r="D22" s="454">
        <v>1449.954777961985</v>
      </c>
      <c r="E22" s="454">
        <v>1413.6494943636421</v>
      </c>
      <c r="F22" s="454">
        <v>1462.9818268770948</v>
      </c>
      <c r="G22" s="454">
        <v>1625.29</v>
      </c>
      <c r="H22" s="454">
        <v>1646.7126152577696</v>
      </c>
      <c r="I22" s="454">
        <v>1839.5002696833317</v>
      </c>
      <c r="J22" s="454">
        <v>1544</v>
      </c>
      <c r="K22" s="454">
        <v>1882.2751119641664</v>
      </c>
      <c r="L22" s="454">
        <v>1906</v>
      </c>
      <c r="M22" s="454">
        <v>1944</v>
      </c>
      <c r="N22" s="454">
        <v>1806.3733500942842</v>
      </c>
      <c r="O22" s="442">
        <v>2139.0187341996148</v>
      </c>
      <c r="P22" s="442">
        <v>2404.778082191785</v>
      </c>
    </row>
    <row r="23" spans="3:16" ht="15" customHeight="1" x14ac:dyDescent="0.2">
      <c r="C23" s="455" t="s">
        <v>370</v>
      </c>
      <c r="D23" s="454">
        <v>2507.1968286810989</v>
      </c>
      <c r="E23" s="454">
        <v>2053.8833830239073</v>
      </c>
      <c r="F23" s="454">
        <v>2367.3533434651836</v>
      </c>
      <c r="G23" s="454">
        <v>2543.35</v>
      </c>
      <c r="H23" s="454">
        <v>1716</v>
      </c>
      <c r="I23" s="454">
        <v>2084.4417059431321</v>
      </c>
      <c r="J23" s="454">
        <v>2462</v>
      </c>
      <c r="K23" s="454">
        <v>3231.2614322691888</v>
      </c>
      <c r="L23" s="454">
        <v>3191</v>
      </c>
      <c r="M23" s="454">
        <v>3425</v>
      </c>
      <c r="N23" s="454">
        <v>3267.4088495575138</v>
      </c>
      <c r="O23" s="442">
        <v>4184.5840081119086</v>
      </c>
      <c r="P23" s="442">
        <v>6422.3319282054317</v>
      </c>
    </row>
    <row r="24" spans="3:16" ht="15" customHeight="1" x14ac:dyDescent="0.2">
      <c r="C24" s="450" t="s">
        <v>88</v>
      </c>
      <c r="D24" s="451">
        <v>4240.6886950643475</v>
      </c>
      <c r="E24" s="451">
        <v>4037.8209092104107</v>
      </c>
      <c r="F24" s="451">
        <v>4676.4959861995194</v>
      </c>
      <c r="G24" s="451">
        <v>4924.46</v>
      </c>
      <c r="H24" s="451">
        <v>4513.1348896494392</v>
      </c>
      <c r="I24" s="451">
        <v>5017.5203229415147</v>
      </c>
      <c r="J24" s="451">
        <v>4881</v>
      </c>
      <c r="K24" s="451">
        <v>5021.3365002922965</v>
      </c>
      <c r="L24" s="451">
        <v>5291</v>
      </c>
      <c r="M24" s="451">
        <v>5365</v>
      </c>
      <c r="N24" s="451">
        <f>SUM(N25:N26)</f>
        <v>4935.2413086888082</v>
      </c>
      <c r="O24" s="440">
        <v>5103.0392503321527</v>
      </c>
      <c r="P24" s="440">
        <v>7200.7854691254706</v>
      </c>
    </row>
    <row r="25" spans="3:16" ht="15" customHeight="1" x14ac:dyDescent="0.2">
      <c r="C25" s="455" t="s">
        <v>369</v>
      </c>
      <c r="D25" s="454">
        <v>1858.2649062149835</v>
      </c>
      <c r="E25" s="454">
        <v>1791.2897591060025</v>
      </c>
      <c r="F25" s="454">
        <v>2048.174557627935</v>
      </c>
      <c r="G25" s="454">
        <v>2192.2800000000002</v>
      </c>
      <c r="H25" s="454">
        <v>2335.2953179636111</v>
      </c>
      <c r="I25" s="454">
        <v>2695.1118897471924</v>
      </c>
      <c r="J25" s="454">
        <v>2708</v>
      </c>
      <c r="K25" s="454">
        <v>2479.0940499040239</v>
      </c>
      <c r="L25" s="454">
        <v>2733</v>
      </c>
      <c r="M25" s="454">
        <v>2258</v>
      </c>
      <c r="N25" s="454">
        <v>2162.8944060339454</v>
      </c>
      <c r="O25" s="442">
        <v>2350.605947224813</v>
      </c>
      <c r="P25" s="442">
        <v>2563.9178082191829</v>
      </c>
    </row>
    <row r="26" spans="3:16" ht="15" customHeight="1" x14ac:dyDescent="0.2">
      <c r="C26" s="455" t="s">
        <v>370</v>
      </c>
      <c r="D26" s="454">
        <v>2382.4237888490952</v>
      </c>
      <c r="E26" s="454">
        <v>2246.5311501044084</v>
      </c>
      <c r="F26" s="454">
        <v>2628.321428571584</v>
      </c>
      <c r="G26" s="454">
        <v>2732.17</v>
      </c>
      <c r="H26" s="454">
        <v>2177.8395716858386</v>
      </c>
      <c r="I26" s="454">
        <v>2322.4084331943222</v>
      </c>
      <c r="J26" s="454">
        <v>2173</v>
      </c>
      <c r="K26" s="454">
        <v>2542.2424503882598</v>
      </c>
      <c r="L26" s="454">
        <v>2558</v>
      </c>
      <c r="M26" s="454">
        <v>3107</v>
      </c>
      <c r="N26" s="454">
        <v>2772.3469026548623</v>
      </c>
      <c r="O26" s="442">
        <v>2752.4333031073393</v>
      </c>
      <c r="P26" s="442">
        <v>4636.8676609062804</v>
      </c>
    </row>
    <row r="27" spans="3:16" ht="15" customHeight="1" x14ac:dyDescent="0.2">
      <c r="C27" s="450" t="s">
        <v>291</v>
      </c>
      <c r="D27" s="451">
        <v>1682.516287785985</v>
      </c>
      <c r="E27" s="451">
        <v>1949.7439886025254</v>
      </c>
      <c r="F27" s="451">
        <v>2083</v>
      </c>
      <c r="G27" s="451">
        <v>1481.34</v>
      </c>
      <c r="H27" s="451">
        <v>2065.7810557616463</v>
      </c>
      <c r="I27" s="451">
        <v>1812.0407225621816</v>
      </c>
      <c r="J27" s="451">
        <v>2609</v>
      </c>
      <c r="K27" s="451">
        <v>2221.7243166914732</v>
      </c>
      <c r="L27" s="451">
        <v>1792</v>
      </c>
      <c r="M27" s="451">
        <v>3131</v>
      </c>
      <c r="N27" s="451">
        <f>SUM(N28:N29)</f>
        <v>1913.1385314518043</v>
      </c>
      <c r="O27" s="440">
        <v>1486.0835607421623</v>
      </c>
      <c r="P27" s="440">
        <v>1779.388449077848</v>
      </c>
    </row>
    <row r="28" spans="3:16" ht="15" customHeight="1" x14ac:dyDescent="0.2">
      <c r="C28" s="455" t="s">
        <v>369</v>
      </c>
      <c r="D28" s="454">
        <v>670.25017737399764</v>
      </c>
      <c r="E28" s="454">
        <v>652.68186272470336</v>
      </c>
      <c r="F28" s="454">
        <v>909</v>
      </c>
      <c r="G28" s="454">
        <v>757.54</v>
      </c>
      <c r="H28" s="454">
        <v>519.96350838444323</v>
      </c>
      <c r="I28" s="454">
        <v>1602.4742060833278</v>
      </c>
      <c r="J28" s="454">
        <v>990</v>
      </c>
      <c r="K28" s="454">
        <v>1010.0012795905288</v>
      </c>
      <c r="L28" s="454">
        <v>896</v>
      </c>
      <c r="M28" s="454">
        <v>800</v>
      </c>
      <c r="N28" s="454">
        <v>1022.0270270270275</v>
      </c>
      <c r="O28" s="442">
        <v>556.38002499204197</v>
      </c>
      <c r="P28" s="442">
        <v>1432.2575342465755</v>
      </c>
    </row>
    <row r="29" spans="3:16" ht="15" customHeight="1" x14ac:dyDescent="0.2">
      <c r="C29" s="455" t="s">
        <v>370</v>
      </c>
      <c r="D29" s="454">
        <v>1012.266110411996</v>
      </c>
      <c r="E29" s="454">
        <v>1297.0621258778222</v>
      </c>
      <c r="F29" s="454">
        <v>1174</v>
      </c>
      <c r="G29" s="454">
        <v>723.8</v>
      </c>
      <c r="H29" s="454">
        <v>1545.8175473772021</v>
      </c>
      <c r="I29" s="454">
        <v>209.56651647885383</v>
      </c>
      <c r="J29" s="454">
        <v>1619</v>
      </c>
      <c r="K29" s="454">
        <v>1211.7230371009487</v>
      </c>
      <c r="L29" s="454">
        <v>896</v>
      </c>
      <c r="M29" s="454">
        <v>2330</v>
      </c>
      <c r="N29" s="454">
        <v>891.11150442477685</v>
      </c>
      <c r="O29" s="442">
        <v>929.70353575012018</v>
      </c>
      <c r="P29" s="442">
        <v>347.13091483127164</v>
      </c>
    </row>
    <row r="30" spans="3:16" ht="15" customHeight="1" x14ac:dyDescent="0.2">
      <c r="C30" s="450" t="s">
        <v>292</v>
      </c>
      <c r="D30" s="451">
        <v>2189.9329998210246</v>
      </c>
      <c r="E30" s="451">
        <v>2403.6455968549062</v>
      </c>
      <c r="F30" s="451">
        <v>2226</v>
      </c>
      <c r="G30" s="451">
        <v>1889.72</v>
      </c>
      <c r="H30" s="451">
        <v>2013.9675085072738</v>
      </c>
      <c r="I30" s="451">
        <v>2268</v>
      </c>
      <c r="J30" s="451">
        <v>2534</v>
      </c>
      <c r="K30" s="451">
        <v>1860.8887297221022</v>
      </c>
      <c r="L30" s="451">
        <v>2720</v>
      </c>
      <c r="M30" s="451">
        <v>2747</v>
      </c>
      <c r="N30" s="451">
        <f>SUM(N31:N32)</f>
        <v>1915.9661886830229</v>
      </c>
      <c r="O30" s="440">
        <v>2527.6678824067508</v>
      </c>
      <c r="P30" s="440">
        <v>2498.3889139693542</v>
      </c>
    </row>
    <row r="31" spans="3:16" ht="15" customHeight="1" x14ac:dyDescent="0.2">
      <c r="C31" s="455" t="s">
        <v>369</v>
      </c>
      <c r="D31" s="454">
        <v>439.34036851999855</v>
      </c>
      <c r="E31" s="454">
        <v>641.11693356668206</v>
      </c>
      <c r="F31" s="454">
        <v>493</v>
      </c>
      <c r="G31" s="454">
        <v>566.84</v>
      </c>
      <c r="H31" s="454">
        <v>675.78266645695032</v>
      </c>
      <c r="I31" s="454">
        <v>560</v>
      </c>
      <c r="J31" s="454">
        <v>537</v>
      </c>
      <c r="K31" s="454">
        <v>459.09149072296816</v>
      </c>
      <c r="L31" s="454">
        <v>689</v>
      </c>
      <c r="M31" s="454">
        <v>629</v>
      </c>
      <c r="N31" s="454">
        <v>356.52105593966104</v>
      </c>
      <c r="O31" s="442">
        <v>515.70102020081811</v>
      </c>
      <c r="P31" s="442">
        <v>707.2876712328756</v>
      </c>
    </row>
    <row r="32" spans="3:16" ht="15" customHeight="1" x14ac:dyDescent="0.2">
      <c r="C32" s="455" t="s">
        <v>370</v>
      </c>
      <c r="D32" s="454">
        <v>1750.5926313010023</v>
      </c>
      <c r="E32" s="454">
        <v>1762.5286632882244</v>
      </c>
      <c r="F32" s="454">
        <v>1734</v>
      </c>
      <c r="G32" s="454">
        <v>1322.88</v>
      </c>
      <c r="H32" s="454">
        <v>1338.1848420503225</v>
      </c>
      <c r="I32" s="454">
        <v>1708</v>
      </c>
      <c r="J32" s="454">
        <v>1997</v>
      </c>
      <c r="K32" s="454">
        <v>1401.797238999136</v>
      </c>
      <c r="L32" s="454">
        <v>2031</v>
      </c>
      <c r="M32" s="454">
        <v>2118</v>
      </c>
      <c r="N32" s="454">
        <v>1559.4451327433619</v>
      </c>
      <c r="O32" s="442">
        <v>2011.9668622059328</v>
      </c>
      <c r="P32" s="442">
        <v>1791.1012427364763</v>
      </c>
    </row>
    <row r="33" spans="3:16" ht="15" customHeight="1" x14ac:dyDescent="0.2">
      <c r="C33" s="450" t="s">
        <v>290</v>
      </c>
      <c r="D33" s="451">
        <v>1477.699740285987</v>
      </c>
      <c r="E33" s="451">
        <v>1411.3714412537936</v>
      </c>
      <c r="F33" s="451">
        <v>1155</v>
      </c>
      <c r="G33" s="451">
        <v>1378.03</v>
      </c>
      <c r="H33" s="451">
        <v>1385.6556600322106</v>
      </c>
      <c r="I33" s="451">
        <v>2099.9734899962036</v>
      </c>
      <c r="J33" s="451">
        <v>1342</v>
      </c>
      <c r="K33" s="451">
        <v>1695.8014586669576</v>
      </c>
      <c r="L33" s="451">
        <v>2282</v>
      </c>
      <c r="M33" s="451">
        <v>1945</v>
      </c>
      <c r="N33" s="451">
        <f>SUM(N34:N35)</f>
        <v>1437.9045471485074</v>
      </c>
      <c r="O33" s="440">
        <v>1588.7587389965879</v>
      </c>
      <c r="P33" s="440">
        <v>3144.3987609953383</v>
      </c>
    </row>
    <row r="34" spans="3:16" ht="15" customHeight="1" x14ac:dyDescent="0.2">
      <c r="C34" s="455" t="s">
        <v>369</v>
      </c>
      <c r="D34" s="454">
        <v>1096.1135549079956</v>
      </c>
      <c r="E34" s="454">
        <v>1044.3429448754314</v>
      </c>
      <c r="F34" s="454">
        <v>801</v>
      </c>
      <c r="G34" s="454">
        <v>1096.8900000000001</v>
      </c>
      <c r="H34" s="454">
        <v>1062.025927082211</v>
      </c>
      <c r="I34" s="454">
        <v>689.25385675256496</v>
      </c>
      <c r="J34" s="454">
        <v>1012</v>
      </c>
      <c r="K34" s="454">
        <v>1101.8195777351223</v>
      </c>
      <c r="L34" s="454">
        <v>1860</v>
      </c>
      <c r="M34" s="454">
        <v>1487</v>
      </c>
      <c r="N34" s="454">
        <v>1140.8673790069149</v>
      </c>
      <c r="O34" s="442">
        <v>1215.4628895937371</v>
      </c>
      <c r="P34" s="442">
        <v>512.7835616438349</v>
      </c>
    </row>
    <row r="35" spans="3:16" ht="15" customHeight="1" x14ac:dyDescent="0.2">
      <c r="C35" s="455" t="s">
        <v>370</v>
      </c>
      <c r="D35" s="454">
        <v>381.58618537799833</v>
      </c>
      <c r="E35" s="454">
        <v>367.02849637836221</v>
      </c>
      <c r="F35" s="454">
        <v>354</v>
      </c>
      <c r="G35" s="454">
        <v>281.14</v>
      </c>
      <c r="H35" s="454">
        <v>323.62973294999932</v>
      </c>
      <c r="I35" s="454">
        <v>1410.7196332436383</v>
      </c>
      <c r="J35" s="454">
        <v>330</v>
      </c>
      <c r="K35" s="454">
        <v>593.98188093183785</v>
      </c>
      <c r="L35" s="454">
        <v>422</v>
      </c>
      <c r="M35" s="454">
        <v>459</v>
      </c>
      <c r="N35" s="454">
        <v>297.03716814159236</v>
      </c>
      <c r="O35" s="442">
        <v>373.29584940285065</v>
      </c>
      <c r="P35" s="442">
        <v>2631.6151993515009</v>
      </c>
    </row>
    <row r="36" spans="3:16" ht="15" customHeight="1" x14ac:dyDescent="0.2">
      <c r="C36" s="450" t="s">
        <v>362</v>
      </c>
      <c r="D36" s="451">
        <v>734.93598952799618</v>
      </c>
      <c r="E36" s="451">
        <v>621.05364585154325</v>
      </c>
      <c r="F36" s="451">
        <v>942.60447219886566</v>
      </c>
      <c r="G36" s="451">
        <v>912.83</v>
      </c>
      <c r="H36" s="451">
        <v>872</v>
      </c>
      <c r="I36" s="451">
        <v>912.5081179263475</v>
      </c>
      <c r="J36" s="451">
        <v>835</v>
      </c>
      <c r="K36" s="451">
        <v>908.10361812778979</v>
      </c>
      <c r="L36" s="451">
        <v>947</v>
      </c>
      <c r="M36" s="451">
        <v>868</v>
      </c>
      <c r="N36" s="451">
        <f>SUM(N37:N38)</f>
        <v>679.29634837554136</v>
      </c>
      <c r="O36" s="440">
        <v>824.91073088556175</v>
      </c>
      <c r="P36" s="440">
        <v>901.50227479489763</v>
      </c>
    </row>
    <row r="37" spans="3:16" ht="15" customHeight="1" x14ac:dyDescent="0.2">
      <c r="C37" s="455" t="s">
        <v>369</v>
      </c>
      <c r="D37" s="454">
        <v>411.94993772399874</v>
      </c>
      <c r="E37" s="454">
        <v>366.14029122922244</v>
      </c>
      <c r="F37" s="454">
        <v>569.79292204686817</v>
      </c>
      <c r="G37" s="454">
        <v>538.64</v>
      </c>
      <c r="H37" s="454">
        <v>563.09171443041862</v>
      </c>
      <c r="I37" s="454">
        <v>550.38528359422514</v>
      </c>
      <c r="J37" s="454">
        <v>279</v>
      </c>
      <c r="K37" s="454">
        <v>527.95521433141334</v>
      </c>
      <c r="L37" s="454">
        <v>551</v>
      </c>
      <c r="M37" s="454">
        <v>515</v>
      </c>
      <c r="N37" s="454">
        <v>332.75298554368362</v>
      </c>
      <c r="O37" s="442">
        <v>430.24919738096986</v>
      </c>
      <c r="P37" s="442">
        <v>530.46575342465678</v>
      </c>
    </row>
    <row r="38" spans="3:16" ht="15" customHeight="1" x14ac:dyDescent="0.2">
      <c r="C38" s="455" t="s">
        <v>370</v>
      </c>
      <c r="D38" s="454">
        <v>322.98605180399846</v>
      </c>
      <c r="E38" s="454">
        <v>254.91335462232075</v>
      </c>
      <c r="F38" s="454">
        <v>372.81155015199749</v>
      </c>
      <c r="G38" s="454">
        <v>374.18</v>
      </c>
      <c r="H38" s="454">
        <v>309</v>
      </c>
      <c r="I38" s="454">
        <v>362.12283433212235</v>
      </c>
      <c r="J38" s="454">
        <v>556</v>
      </c>
      <c r="K38" s="454">
        <v>380.1484037963761</v>
      </c>
      <c r="L38" s="454">
        <v>396</v>
      </c>
      <c r="M38" s="454">
        <v>353</v>
      </c>
      <c r="N38" s="454">
        <v>346.54336283185773</v>
      </c>
      <c r="O38" s="442">
        <v>394.66153350459189</v>
      </c>
      <c r="P38" s="442">
        <v>371.03652137024125</v>
      </c>
    </row>
    <row r="39" spans="3:16" ht="15" customHeight="1" x14ac:dyDescent="0.2">
      <c r="C39" s="450" t="s">
        <v>76</v>
      </c>
      <c r="D39" s="451">
        <v>3637.7858497794118</v>
      </c>
      <c r="E39" s="451">
        <v>3086.0338790292221</v>
      </c>
      <c r="F39" s="451">
        <v>3229.0371057608891</v>
      </c>
      <c r="G39" s="451">
        <v>3539.73</v>
      </c>
      <c r="H39" s="451">
        <v>3762.9602317445174</v>
      </c>
      <c r="I39" s="451">
        <v>3535.6152385033906</v>
      </c>
      <c r="J39" s="451">
        <v>3424</v>
      </c>
      <c r="K39" s="451">
        <v>3355.773131579765</v>
      </c>
      <c r="L39" s="451">
        <v>4425</v>
      </c>
      <c r="M39" s="451">
        <v>3502</v>
      </c>
      <c r="N39" s="451">
        <f>SUM(N40:N41)</f>
        <v>3659.0429667988637</v>
      </c>
      <c r="O39" s="440">
        <v>3653.5989201911734</v>
      </c>
      <c r="P39" s="440">
        <v>4024.3039569233765</v>
      </c>
    </row>
    <row r="40" spans="3:16" ht="15" customHeight="1" x14ac:dyDescent="0.2">
      <c r="C40" s="455" t="s">
        <v>369</v>
      </c>
      <c r="D40" s="454">
        <v>2509.9525226240762</v>
      </c>
      <c r="E40" s="454">
        <v>2307.1936706706238</v>
      </c>
      <c r="F40" s="454">
        <v>2371.5705404112941</v>
      </c>
      <c r="G40" s="454">
        <v>2613.94</v>
      </c>
      <c r="H40" s="454">
        <v>2689.1455217029443</v>
      </c>
      <c r="I40" s="454">
        <v>2335.5825625474517</v>
      </c>
      <c r="J40" s="454">
        <v>2317</v>
      </c>
      <c r="K40" s="454">
        <v>2547.957773512469</v>
      </c>
      <c r="L40" s="454">
        <v>3238</v>
      </c>
      <c r="M40" s="454">
        <v>2373</v>
      </c>
      <c r="N40" s="454">
        <v>2495.6473915776269</v>
      </c>
      <c r="O40" s="442">
        <v>2422.8122483554266</v>
      </c>
      <c r="P40" s="442">
        <v>2351.731506849319</v>
      </c>
    </row>
    <row r="41" spans="3:16" ht="15" customHeight="1" x14ac:dyDescent="0.2">
      <c r="C41" s="455" t="s">
        <v>370</v>
      </c>
      <c r="D41" s="454">
        <v>1127.8333271549891</v>
      </c>
      <c r="E41" s="454">
        <v>778.84020835859826</v>
      </c>
      <c r="F41" s="454">
        <v>857.46656534959482</v>
      </c>
      <c r="G41" s="454">
        <v>925.78</v>
      </c>
      <c r="H41" s="454">
        <v>1073.8147100415781</v>
      </c>
      <c r="I41" s="454">
        <v>1200.0326759559389</v>
      </c>
      <c r="J41" s="454">
        <v>1107</v>
      </c>
      <c r="K41" s="454">
        <v>807.8153580672996</v>
      </c>
      <c r="L41" s="454">
        <v>1187</v>
      </c>
      <c r="M41" s="454">
        <v>1130</v>
      </c>
      <c r="N41" s="454">
        <v>1163.3955752212371</v>
      </c>
      <c r="O41" s="442">
        <v>1230.786671835747</v>
      </c>
      <c r="P41" s="442">
        <v>1672.572450074053</v>
      </c>
    </row>
    <row r="42" spans="3:16" ht="15" customHeight="1" x14ac:dyDescent="0.2">
      <c r="C42" s="450" t="s">
        <v>294</v>
      </c>
      <c r="D42" s="451">
        <v>538.2129189409975</v>
      </c>
      <c r="E42" s="451">
        <v>778.84020835859815</v>
      </c>
      <c r="F42" s="451">
        <v>599.76387659372529</v>
      </c>
      <c r="G42" s="451">
        <v>570.46</v>
      </c>
      <c r="H42" s="451">
        <v>617.30395350908816</v>
      </c>
      <c r="I42" s="451">
        <v>886.35601034302613</v>
      </c>
      <c r="J42" s="451">
        <v>605</v>
      </c>
      <c r="K42" s="451">
        <v>531.97871783703897</v>
      </c>
      <c r="L42" s="451">
        <v>595</v>
      </c>
      <c r="M42" s="451">
        <v>705</v>
      </c>
      <c r="N42" s="451">
        <f>SUM(N43:N44)</f>
        <v>892.22395499018273</v>
      </c>
      <c r="O42" s="440">
        <v>704.89386238765189</v>
      </c>
      <c r="P42" s="440">
        <v>885.23771752751156</v>
      </c>
    </row>
    <row r="43" spans="3:16" ht="15" customHeight="1" x14ac:dyDescent="0.2">
      <c r="C43" s="455" t="s">
        <v>369</v>
      </c>
      <c r="D43" s="454">
        <v>319.44702960699925</v>
      </c>
      <c r="E43" s="454">
        <v>345.27145422887838</v>
      </c>
      <c r="F43" s="454">
        <v>338.79579148732694</v>
      </c>
      <c r="G43" s="454">
        <v>363.29</v>
      </c>
      <c r="H43" s="454">
        <v>392.5004476457388</v>
      </c>
      <c r="I43" s="454">
        <v>588.86719058826884</v>
      </c>
      <c r="J43" s="454">
        <v>339</v>
      </c>
      <c r="K43" s="454">
        <v>413.18234165067133</v>
      </c>
      <c r="L43" s="454">
        <v>436</v>
      </c>
      <c r="M43" s="454">
        <v>457</v>
      </c>
      <c r="N43" s="454">
        <v>570.43368950345769</v>
      </c>
      <c r="O43" s="442">
        <v>446.53585588156392</v>
      </c>
      <c r="P43" s="442">
        <v>565.83013698630054</v>
      </c>
    </row>
    <row r="44" spans="3:16" ht="15" customHeight="1" x14ac:dyDescent="0.2">
      <c r="C44" s="455" t="s">
        <v>370</v>
      </c>
      <c r="D44" s="454">
        <v>218.76588933399972</v>
      </c>
      <c r="E44" s="454">
        <v>433.56875412971976</v>
      </c>
      <c r="F44" s="454">
        <v>260.96808510639835</v>
      </c>
      <c r="G44" s="454">
        <v>207.17</v>
      </c>
      <c r="H44" s="454">
        <v>224.80350586334907</v>
      </c>
      <c r="I44" s="454">
        <v>297.48881975475729</v>
      </c>
      <c r="J44" s="454">
        <v>266</v>
      </c>
      <c r="K44" s="454">
        <v>118.7963761863675</v>
      </c>
      <c r="L44" s="454">
        <v>159</v>
      </c>
      <c r="M44" s="454">
        <v>247</v>
      </c>
      <c r="N44" s="454">
        <v>321.79026548672505</v>
      </c>
      <c r="O44" s="442">
        <v>258.35800650608797</v>
      </c>
      <c r="P44" s="442">
        <v>319.40758054121125</v>
      </c>
    </row>
    <row r="45" spans="3:16" ht="15" customHeight="1" x14ac:dyDescent="0.2">
      <c r="C45" s="450" t="s">
        <v>363</v>
      </c>
      <c r="D45" s="451">
        <v>2580.6347290131648</v>
      </c>
      <c r="E45" s="451">
        <v>2588.1990060720186</v>
      </c>
      <c r="F45" s="451">
        <v>2581.4164773330876</v>
      </c>
      <c r="G45" s="451">
        <v>2942.09</v>
      </c>
      <c r="H45" s="451">
        <v>2990</v>
      </c>
      <c r="I45" s="451">
        <v>3426.3002229302078</v>
      </c>
      <c r="J45" s="451">
        <v>3087</v>
      </c>
      <c r="K45" s="451">
        <v>4351.6303352383557</v>
      </c>
      <c r="L45" s="451">
        <v>3510</v>
      </c>
      <c r="M45" s="451">
        <v>4715</v>
      </c>
      <c r="N45" s="451">
        <f>SUM(N46:N47)</f>
        <v>3706.4516839745734</v>
      </c>
      <c r="O45" s="440">
        <v>4666.771729654467</v>
      </c>
      <c r="P45" s="440">
        <v>5199.8157134553821</v>
      </c>
    </row>
    <row r="46" spans="3:16" ht="15" customHeight="1" x14ac:dyDescent="0.2">
      <c r="C46" s="455" t="s">
        <v>369</v>
      </c>
      <c r="D46" s="454">
        <v>1255.5216633189877</v>
      </c>
      <c r="E46" s="454">
        <v>1289.9221680237508</v>
      </c>
      <c r="F46" s="454">
        <v>1462.9818268770948</v>
      </c>
      <c r="G46" s="454">
        <v>1534.32</v>
      </c>
      <c r="H46" s="454">
        <v>1475.2262826343463</v>
      </c>
      <c r="I46" s="454">
        <v>1685.9958686432576</v>
      </c>
      <c r="J46" s="454">
        <v>1633</v>
      </c>
      <c r="K46" s="454">
        <v>1928.1842610364631</v>
      </c>
      <c r="L46" s="454">
        <v>1585</v>
      </c>
      <c r="M46" s="454">
        <v>2173</v>
      </c>
      <c r="N46" s="454">
        <v>1948.9817724701491</v>
      </c>
      <c r="O46" s="442">
        <v>2360.806931804138</v>
      </c>
      <c r="P46" s="442">
        <v>2104.180821917811</v>
      </c>
    </row>
    <row r="47" spans="3:16" ht="15" customHeight="1" x14ac:dyDescent="0.2">
      <c r="C47" s="455" t="s">
        <v>370</v>
      </c>
      <c r="D47" s="454">
        <v>1325.1130656939886</v>
      </c>
      <c r="E47" s="454">
        <v>1298.2768380482678</v>
      </c>
      <c r="F47" s="454">
        <v>1118.4346504559931</v>
      </c>
      <c r="G47" s="454">
        <v>1407.78</v>
      </c>
      <c r="H47" s="454">
        <v>1515</v>
      </c>
      <c r="I47" s="454">
        <v>1740.3043542869502</v>
      </c>
      <c r="J47" s="454">
        <v>1454</v>
      </c>
      <c r="K47" s="454">
        <v>2423.4460742018928</v>
      </c>
      <c r="L47" s="454">
        <v>1925</v>
      </c>
      <c r="M47" s="454">
        <v>2542</v>
      </c>
      <c r="N47" s="454">
        <v>1757.4699115044243</v>
      </c>
      <c r="O47" s="442">
        <v>2305.9647978503285</v>
      </c>
      <c r="P47" s="442">
        <v>3095.6348915375615</v>
      </c>
    </row>
    <row r="48" spans="3:16" ht="15" customHeight="1" x14ac:dyDescent="0.2">
      <c r="C48" s="450" t="s">
        <v>364</v>
      </c>
      <c r="D48" s="451">
        <v>1811.2533127049969</v>
      </c>
      <c r="E48" s="451">
        <v>1706.6859210621251</v>
      </c>
      <c r="F48" s="451">
        <v>2172.882587700456</v>
      </c>
      <c r="G48" s="451">
        <v>1824.83</v>
      </c>
      <c r="H48" s="451">
        <v>2054.1660939222606</v>
      </c>
      <c r="I48" s="451">
        <v>2310.7844699268835</v>
      </c>
      <c r="J48" s="451">
        <v>2607</v>
      </c>
      <c r="K48" s="451">
        <v>2610.7244282002248</v>
      </c>
      <c r="L48" s="451">
        <v>3398</v>
      </c>
      <c r="M48" s="451">
        <v>2715</v>
      </c>
      <c r="N48" s="451">
        <f>SUM(N49:N50)</f>
        <v>2644.7687317488312</v>
      </c>
      <c r="O48" s="440">
        <v>2894.8102338747176</v>
      </c>
      <c r="P48" s="440">
        <v>4135.4345294113618</v>
      </c>
    </row>
    <row r="49" spans="3:16" ht="15" customHeight="1" x14ac:dyDescent="0.2">
      <c r="C49" s="455" t="s">
        <v>369</v>
      </c>
      <c r="D49" s="454">
        <v>452.39820431899841</v>
      </c>
      <c r="E49" s="454">
        <v>487.41172931876935</v>
      </c>
      <c r="F49" s="454">
        <v>569.79292204686817</v>
      </c>
      <c r="G49" s="454">
        <v>487.61</v>
      </c>
      <c r="H49" s="454">
        <v>489.90004531329305</v>
      </c>
      <c r="I49" s="454">
        <v>586.62247370084378</v>
      </c>
      <c r="J49" s="454">
        <v>619</v>
      </c>
      <c r="K49" s="454">
        <v>757.50095969289691</v>
      </c>
      <c r="L49" s="454">
        <v>919</v>
      </c>
      <c r="M49" s="454">
        <v>314</v>
      </c>
      <c r="N49" s="454">
        <v>689.27404148334449</v>
      </c>
      <c r="O49" s="442">
        <v>580.78518523817843</v>
      </c>
      <c r="P49" s="442">
        <v>778.01643835616312</v>
      </c>
    </row>
    <row r="50" spans="3:16" ht="15" customHeight="1" x14ac:dyDescent="0.2">
      <c r="C50" s="455" t="s">
        <v>370</v>
      </c>
      <c r="D50" s="454">
        <v>1358.855108385987</v>
      </c>
      <c r="E50" s="454">
        <v>1219.2741917433557</v>
      </c>
      <c r="F50" s="454">
        <v>1603.0896656535879</v>
      </c>
      <c r="G50" s="454">
        <v>1337.22</v>
      </c>
      <c r="H50" s="454">
        <v>1564.2660486089667</v>
      </c>
      <c r="I50" s="454">
        <v>1724.1619962260397</v>
      </c>
      <c r="J50" s="454">
        <v>1988</v>
      </c>
      <c r="K50" s="454">
        <v>1853.2234685073308</v>
      </c>
      <c r="L50" s="454">
        <v>2479</v>
      </c>
      <c r="M50" s="454">
        <v>2401</v>
      </c>
      <c r="N50" s="454">
        <v>1955.4946902654867</v>
      </c>
      <c r="O50" s="442">
        <v>2314.0250486365394</v>
      </c>
      <c r="P50" s="442">
        <v>3357.4180910551941</v>
      </c>
    </row>
    <row r="51" spans="3:16" ht="15" customHeight="1" x14ac:dyDescent="0.2">
      <c r="C51" s="450" t="s">
        <v>365</v>
      </c>
      <c r="D51" s="451">
        <v>2852.5967452170639</v>
      </c>
      <c r="E51" s="451">
        <v>2914.2238437886945</v>
      </c>
      <c r="F51" s="451">
        <v>2835.1236170649436</v>
      </c>
      <c r="G51" s="451">
        <v>2700.2</v>
      </c>
      <c r="H51" s="451">
        <v>3019.2996078178921</v>
      </c>
      <c r="I51" s="451">
        <v>3024.6058548268848</v>
      </c>
      <c r="J51" s="451">
        <v>3110</v>
      </c>
      <c r="K51" s="451">
        <v>2800.0351385054541</v>
      </c>
      <c r="L51" s="451">
        <v>2980</v>
      </c>
      <c r="M51" s="451">
        <v>3191</v>
      </c>
      <c r="N51" s="451">
        <f>SUM(N52:N53)</f>
        <v>3286.7614796727175</v>
      </c>
      <c r="O51" s="440">
        <v>3100.1742641296569</v>
      </c>
      <c r="P51" s="440">
        <v>3261.5733773824054</v>
      </c>
    </row>
    <row r="52" spans="3:16" ht="15" customHeight="1" x14ac:dyDescent="0.2">
      <c r="C52" s="455" t="s">
        <v>369</v>
      </c>
      <c r="D52" s="454">
        <v>2206.5468578189489</v>
      </c>
      <c r="E52" s="454">
        <v>2245.4923966128822</v>
      </c>
      <c r="F52" s="454">
        <v>1940.3758967001488</v>
      </c>
      <c r="G52" s="454">
        <v>2102.91</v>
      </c>
      <c r="H52" s="454">
        <v>2244.2794460320961</v>
      </c>
      <c r="I52" s="454">
        <v>2219.9492551186886</v>
      </c>
      <c r="J52" s="454">
        <v>2496</v>
      </c>
      <c r="K52" s="454">
        <v>2134.7754318617986</v>
      </c>
      <c r="L52" s="454">
        <v>2136</v>
      </c>
      <c r="M52" s="454">
        <v>2344</v>
      </c>
      <c r="N52" s="454">
        <v>2519.4154619736041</v>
      </c>
      <c r="O52" s="442">
        <v>2397.3314310344313</v>
      </c>
      <c r="P52" s="442">
        <v>2475.5068493150729</v>
      </c>
    </row>
    <row r="53" spans="3:16" ht="15" customHeight="1" x14ac:dyDescent="0.2">
      <c r="C53" s="455" t="s">
        <v>370</v>
      </c>
      <c r="D53" s="454">
        <v>646.04988739799683</v>
      </c>
      <c r="E53" s="454">
        <v>668.73144717581238</v>
      </c>
      <c r="F53" s="454">
        <v>894.74772036479465</v>
      </c>
      <c r="G53" s="454">
        <v>597.29</v>
      </c>
      <c r="H53" s="454">
        <v>775.02016178580141</v>
      </c>
      <c r="I53" s="454">
        <v>804.65659970819615</v>
      </c>
      <c r="J53" s="454">
        <v>614</v>
      </c>
      <c r="K53" s="454">
        <v>665.25970664365843</v>
      </c>
      <c r="L53" s="454">
        <v>844</v>
      </c>
      <c r="M53" s="454">
        <v>847</v>
      </c>
      <c r="N53" s="454">
        <v>767.34601769911342</v>
      </c>
      <c r="O53" s="442">
        <v>702.8428330952255</v>
      </c>
      <c r="P53" s="442">
        <v>786.06652806733064</v>
      </c>
    </row>
    <row r="54" spans="3:16" ht="15" customHeight="1" x14ac:dyDescent="0.2">
      <c r="C54" s="450" t="s">
        <v>298</v>
      </c>
      <c r="D54" s="451">
        <v>1459.906231525988</v>
      </c>
      <c r="E54" s="451">
        <v>1119.8051395326595</v>
      </c>
      <c r="F54" s="451">
        <v>1600.7021872579398</v>
      </c>
      <c r="G54" s="451">
        <v>1591.34</v>
      </c>
      <c r="H54" s="451">
        <v>2191.5969158432863</v>
      </c>
      <c r="I54" s="451">
        <v>1370.8804377388808</v>
      </c>
      <c r="J54" s="451">
        <v>1919</v>
      </c>
      <c r="K54" s="451">
        <v>1568.535120564695</v>
      </c>
      <c r="L54" s="451">
        <v>2274</v>
      </c>
      <c r="M54" s="451">
        <v>2351</v>
      </c>
      <c r="N54" s="451">
        <f>SUM(N55:N56)</f>
        <v>1898.2357035982254</v>
      </c>
      <c r="O54" s="440">
        <v>2052.5843274384247</v>
      </c>
      <c r="P54" s="440">
        <v>2420.4542733637004</v>
      </c>
    </row>
    <row r="55" spans="3:16" ht="15" customHeight="1" x14ac:dyDescent="0.2">
      <c r="C55" s="455" t="s">
        <v>369</v>
      </c>
      <c r="D55" s="454">
        <v>600.33949715599886</v>
      </c>
      <c r="E55" s="454">
        <v>376.92989473371671</v>
      </c>
      <c r="F55" s="454">
        <v>631.39215686274565</v>
      </c>
      <c r="G55" s="454">
        <v>745.59</v>
      </c>
      <c r="H55" s="454">
        <v>881.41926086217381</v>
      </c>
      <c r="I55" s="454">
        <v>441.97144878393789</v>
      </c>
      <c r="J55" s="454">
        <v>942</v>
      </c>
      <c r="K55" s="454">
        <v>665.68266154830349</v>
      </c>
      <c r="L55" s="454">
        <v>850</v>
      </c>
      <c r="M55" s="454">
        <v>1115</v>
      </c>
      <c r="N55" s="454">
        <v>784.34632306725393</v>
      </c>
      <c r="O55" s="442">
        <v>814.71195077632478</v>
      </c>
      <c r="P55" s="442">
        <v>760.33424657534124</v>
      </c>
    </row>
    <row r="56" spans="3:16" ht="15" customHeight="1" x14ac:dyDescent="0.2">
      <c r="C56" s="455" t="s">
        <v>370</v>
      </c>
      <c r="D56" s="454">
        <v>859.56673436999438</v>
      </c>
      <c r="E56" s="454">
        <v>742.87524479894284</v>
      </c>
      <c r="F56" s="454">
        <v>969.3100303951943</v>
      </c>
      <c r="G56" s="454">
        <v>845.75</v>
      </c>
      <c r="H56" s="454">
        <v>1310.1776549811125</v>
      </c>
      <c r="I56" s="454">
        <v>928.90898895494297</v>
      </c>
      <c r="J56" s="454">
        <v>977</v>
      </c>
      <c r="K56" s="454">
        <v>902.85245901639371</v>
      </c>
      <c r="L56" s="454">
        <v>1424</v>
      </c>
      <c r="M56" s="454">
        <v>1236</v>
      </c>
      <c r="N56" s="454">
        <v>1113.8893805309715</v>
      </c>
      <c r="O56" s="442">
        <v>1237.8723766620999</v>
      </c>
      <c r="P56" s="442">
        <v>1660.1200267883564</v>
      </c>
    </row>
    <row r="57" spans="3:16" ht="15" customHeight="1" x14ac:dyDescent="0.2">
      <c r="C57" s="450" t="s">
        <v>366</v>
      </c>
      <c r="D57" s="451">
        <v>1294.0758775999911</v>
      </c>
      <c r="E57" s="451">
        <v>890.03938320071006</v>
      </c>
      <c r="F57" s="451">
        <v>887.48677499024893</v>
      </c>
      <c r="G57" s="451">
        <v>1376.6</v>
      </c>
      <c r="H57" s="451">
        <v>1647.9713676444021</v>
      </c>
      <c r="I57" s="451">
        <v>1503.0064499145537</v>
      </c>
      <c r="J57" s="451">
        <v>2178</v>
      </c>
      <c r="K57" s="451">
        <v>1914.4631400091691</v>
      </c>
      <c r="L57" s="451">
        <v>2095</v>
      </c>
      <c r="M57" s="451">
        <v>2218</v>
      </c>
      <c r="N57" s="451">
        <f>SUM(N58:N59)</f>
        <v>1915.1085853501149</v>
      </c>
      <c r="O57" s="440">
        <v>2367.8726287221161</v>
      </c>
      <c r="P57" s="440">
        <v>2835.2041280752005</v>
      </c>
    </row>
    <row r="58" spans="3:16" ht="15" customHeight="1" x14ac:dyDescent="0.2">
      <c r="C58" s="455" t="s">
        <v>369</v>
      </c>
      <c r="D58" s="454">
        <v>651.37484922999897</v>
      </c>
      <c r="E58" s="454">
        <v>529.08444767457547</v>
      </c>
      <c r="F58" s="454">
        <v>477.39406982305178</v>
      </c>
      <c r="G58" s="454">
        <v>705.9</v>
      </c>
      <c r="H58" s="454">
        <v>962.54465339764022</v>
      </c>
      <c r="I58" s="454">
        <v>774.02185595020558</v>
      </c>
      <c r="J58" s="454">
        <v>1036</v>
      </c>
      <c r="K58" s="454">
        <v>964.09213051823212</v>
      </c>
      <c r="L58" s="454">
        <v>987</v>
      </c>
      <c r="M58" s="454">
        <v>1229</v>
      </c>
      <c r="N58" s="454">
        <v>974.49088623507282</v>
      </c>
      <c r="O58" s="442">
        <v>1076.1118833416306</v>
      </c>
      <c r="P58" s="442">
        <v>1255.4356164383555</v>
      </c>
    </row>
    <row r="59" spans="3:16" ht="15" customHeight="1" x14ac:dyDescent="0.2">
      <c r="C59" s="455" t="s">
        <v>370</v>
      </c>
      <c r="D59" s="454">
        <v>642.70102836999683</v>
      </c>
      <c r="E59" s="454">
        <v>360.95493552613459</v>
      </c>
      <c r="F59" s="454">
        <v>410.09270516719721</v>
      </c>
      <c r="G59" s="454">
        <v>670.7</v>
      </c>
      <c r="H59" s="454">
        <v>685.42671424676166</v>
      </c>
      <c r="I59" s="454">
        <v>728.98459396434816</v>
      </c>
      <c r="J59" s="454">
        <v>1142</v>
      </c>
      <c r="K59" s="454">
        <v>950.37100949094076</v>
      </c>
      <c r="L59" s="454">
        <v>1108</v>
      </c>
      <c r="M59" s="454">
        <v>989</v>
      </c>
      <c r="N59" s="454">
        <v>940.61769911504223</v>
      </c>
      <c r="O59" s="442">
        <v>1291.7607453804858</v>
      </c>
      <c r="P59" s="442">
        <v>1579.7685116368416</v>
      </c>
    </row>
    <row r="60" spans="3:16" ht="15" customHeight="1" x14ac:dyDescent="0.2">
      <c r="C60" s="450" t="s">
        <v>367</v>
      </c>
      <c r="D60" s="451">
        <v>972.37261346099433</v>
      </c>
      <c r="E60" s="451">
        <v>1228.8743829753059</v>
      </c>
      <c r="F60" s="451">
        <v>829.12830897800177</v>
      </c>
      <c r="G60" s="451">
        <v>1114.69</v>
      </c>
      <c r="H60" s="451">
        <v>1048.9402088091158</v>
      </c>
      <c r="I60" s="451">
        <v>1042.2812487300641</v>
      </c>
      <c r="J60" s="451">
        <v>1183</v>
      </c>
      <c r="K60" s="451">
        <v>1122.741795964376</v>
      </c>
      <c r="L60" s="451">
        <v>1135</v>
      </c>
      <c r="M60" s="451">
        <v>1115</v>
      </c>
      <c r="N60" s="451">
        <f>SUM(N61:N62)</f>
        <v>752.57061346178421</v>
      </c>
      <c r="O60" s="440">
        <v>788.30873825083802</v>
      </c>
      <c r="P60" s="440">
        <v>949.31348787283684</v>
      </c>
    </row>
    <row r="61" spans="3:16" ht="15" customHeight="1" x14ac:dyDescent="0.2">
      <c r="C61" s="455" t="s">
        <v>369</v>
      </c>
      <c r="D61" s="454">
        <v>491.81350568799894</v>
      </c>
      <c r="E61" s="454">
        <v>630.32733006218768</v>
      </c>
      <c r="F61" s="454">
        <v>400.39502630320465</v>
      </c>
      <c r="G61" s="454">
        <v>693.36</v>
      </c>
      <c r="H61" s="454">
        <v>524.12054072375668</v>
      </c>
      <c r="I61" s="454">
        <v>472.80694985306138</v>
      </c>
      <c r="J61" s="454">
        <v>585</v>
      </c>
      <c r="K61" s="454">
        <v>505.00063979526499</v>
      </c>
      <c r="L61" s="454">
        <v>528</v>
      </c>
      <c r="M61" s="454">
        <v>515</v>
      </c>
      <c r="N61" s="454">
        <v>356.52105593966104</v>
      </c>
      <c r="O61" s="442">
        <v>439.41680529694389</v>
      </c>
      <c r="P61" s="442">
        <v>530.46575342465678</v>
      </c>
    </row>
    <row r="62" spans="3:16" ht="15" customHeight="1" x14ac:dyDescent="0.2">
      <c r="C62" s="455" t="s">
        <v>370</v>
      </c>
      <c r="D62" s="454">
        <v>480.559107772998</v>
      </c>
      <c r="E62" s="454">
        <v>598.54705291311825</v>
      </c>
      <c r="F62" s="454">
        <v>428.73328267479707</v>
      </c>
      <c r="G62" s="454">
        <v>421.33</v>
      </c>
      <c r="H62" s="454">
        <v>524.81966808535924</v>
      </c>
      <c r="I62" s="454">
        <v>569.47429887700275</v>
      </c>
      <c r="J62" s="454">
        <v>598</v>
      </c>
      <c r="K62" s="454">
        <v>617.74115616911138</v>
      </c>
      <c r="L62" s="454">
        <v>607</v>
      </c>
      <c r="M62" s="454">
        <v>600</v>
      </c>
      <c r="N62" s="454">
        <v>396.04955752212311</v>
      </c>
      <c r="O62" s="442">
        <v>348.89193295389413</v>
      </c>
      <c r="P62" s="442">
        <v>418.84773444818052</v>
      </c>
    </row>
    <row r="63" spans="3:16" ht="15" customHeight="1" x14ac:dyDescent="0.2">
      <c r="C63" s="450" t="s">
        <v>368</v>
      </c>
      <c r="D63" s="451">
        <v>946.7564149699939</v>
      </c>
      <c r="E63" s="451">
        <v>844.28782806708352</v>
      </c>
      <c r="F63" s="451">
        <v>1077.9373541840614</v>
      </c>
      <c r="G63" s="451">
        <v>790.95</v>
      </c>
      <c r="H63" s="451">
        <v>892.60328837947634</v>
      </c>
      <c r="I63" s="451">
        <v>1173.1706453517384</v>
      </c>
      <c r="J63" s="451">
        <v>1014</v>
      </c>
      <c r="K63" s="451">
        <v>1076.8326468920795</v>
      </c>
      <c r="L63" s="451">
        <v>1145</v>
      </c>
      <c r="M63" s="451">
        <v>836</v>
      </c>
      <c r="N63" s="451">
        <f>SUM(N64:N65)</f>
        <v>1261.5503612688624</v>
      </c>
      <c r="O63" s="440">
        <v>1200.2374689959447</v>
      </c>
      <c r="P63" s="440">
        <v>1691.3921243827212</v>
      </c>
    </row>
    <row r="64" spans="3:16" ht="15" customHeight="1" x14ac:dyDescent="0.2">
      <c r="C64" s="455" t="s">
        <v>369</v>
      </c>
      <c r="D64" s="454">
        <v>320.04371243799903</v>
      </c>
      <c r="E64" s="454">
        <v>278.85327060509417</v>
      </c>
      <c r="F64" s="454">
        <v>369.59540889526579</v>
      </c>
      <c r="G64" s="454">
        <v>244.2</v>
      </c>
      <c r="H64" s="454">
        <v>265.94858935626655</v>
      </c>
      <c r="I64" s="454">
        <v>442.48580594270152</v>
      </c>
      <c r="J64" s="454">
        <v>278</v>
      </c>
      <c r="K64" s="454">
        <v>459.09149072296816</v>
      </c>
      <c r="L64" s="454">
        <v>459</v>
      </c>
      <c r="M64" s="454">
        <v>200</v>
      </c>
      <c r="N64" s="454">
        <v>617.96983029541241</v>
      </c>
      <c r="O64" s="442">
        <v>419.0588414883116</v>
      </c>
      <c r="P64" s="442">
        <v>565.83013698630054</v>
      </c>
    </row>
    <row r="65" spans="2:16" ht="15" customHeight="1" x14ac:dyDescent="0.2">
      <c r="C65" s="455" t="s">
        <v>370</v>
      </c>
      <c r="D65" s="454">
        <v>626.71270253199634</v>
      </c>
      <c r="E65" s="454">
        <v>565.43455746198936</v>
      </c>
      <c r="F65" s="454">
        <v>708.3419452887955</v>
      </c>
      <c r="G65" s="454">
        <v>546.75</v>
      </c>
      <c r="H65" s="454">
        <v>626.65469902320956</v>
      </c>
      <c r="I65" s="454">
        <v>730.68483940903684</v>
      </c>
      <c r="J65" s="454">
        <v>736</v>
      </c>
      <c r="K65" s="454">
        <v>617.74115616911138</v>
      </c>
      <c r="L65" s="454">
        <v>686</v>
      </c>
      <c r="M65" s="454">
        <v>635</v>
      </c>
      <c r="N65" s="454">
        <v>643.58053097344998</v>
      </c>
      <c r="O65" s="442">
        <v>781.17862750763311</v>
      </c>
      <c r="P65" s="442">
        <v>1125.5619873964201</v>
      </c>
    </row>
    <row r="66" spans="2:16" ht="15" customHeight="1" x14ac:dyDescent="0.2">
      <c r="C66" s="450" t="s">
        <v>302</v>
      </c>
      <c r="D66" s="451">
        <v>3022.2963453941716</v>
      </c>
      <c r="E66" s="451">
        <v>3350.4968954411574</v>
      </c>
      <c r="F66" s="451">
        <v>3361.0060812079587</v>
      </c>
      <c r="G66" s="451">
        <v>3111.66</v>
      </c>
      <c r="H66" s="451">
        <v>3290.7256822236013</v>
      </c>
      <c r="I66" s="451">
        <v>3313.3960093830315</v>
      </c>
      <c r="J66" s="451">
        <v>3454</v>
      </c>
      <c r="K66" s="451">
        <v>2979.1840672762032</v>
      </c>
      <c r="L66" s="451">
        <v>3184</v>
      </c>
      <c r="M66" s="451">
        <v>4042</v>
      </c>
      <c r="N66" s="451">
        <f>SUM(N67:N68)</f>
        <v>2883.3070390415078</v>
      </c>
      <c r="O66" s="440">
        <v>2885.6399491684524</v>
      </c>
      <c r="P66" s="440">
        <v>4087.3282165369983</v>
      </c>
    </row>
    <row r="67" spans="2:16" ht="15" customHeight="1" x14ac:dyDescent="0.2">
      <c r="C67" s="455" t="s">
        <v>369</v>
      </c>
      <c r="D67" s="454">
        <v>266.62823669499954</v>
      </c>
      <c r="E67" s="454">
        <v>463.44158970431812</v>
      </c>
      <c r="F67" s="454">
        <v>415.79483500717407</v>
      </c>
      <c r="G67" s="454">
        <v>287.8</v>
      </c>
      <c r="H67" s="454">
        <v>319.20351060253188</v>
      </c>
      <c r="I67" s="454">
        <v>188.30492915580712</v>
      </c>
      <c r="J67" s="454">
        <v>389</v>
      </c>
      <c r="K67" s="454">
        <v>413.18234165067133</v>
      </c>
      <c r="L67" s="454">
        <v>230</v>
      </c>
      <c r="M67" s="454">
        <v>229</v>
      </c>
      <c r="N67" s="454">
        <v>308.9849151477062</v>
      </c>
      <c r="O67" s="442">
        <v>197.32825176755338</v>
      </c>
      <c r="P67" s="442">
        <v>371.32602739725985</v>
      </c>
    </row>
    <row r="68" spans="2:16" ht="15" customHeight="1" x14ac:dyDescent="0.2">
      <c r="C68" s="455" t="s">
        <v>370</v>
      </c>
      <c r="D68" s="454">
        <v>2755.6681086991116</v>
      </c>
      <c r="E68" s="454">
        <v>2887.0553057368393</v>
      </c>
      <c r="F68" s="454">
        <v>2945.2112462007844</v>
      </c>
      <c r="G68" s="454">
        <v>2823.85</v>
      </c>
      <c r="H68" s="454">
        <v>2971.522171621069</v>
      </c>
      <c r="I68" s="454">
        <v>3125.0910802272242</v>
      </c>
      <c r="J68" s="454">
        <v>3065</v>
      </c>
      <c r="K68" s="454">
        <v>2566.0017256255333</v>
      </c>
      <c r="L68" s="454">
        <v>2954</v>
      </c>
      <c r="M68" s="454">
        <v>3813</v>
      </c>
      <c r="N68" s="454">
        <v>2574.3221238938017</v>
      </c>
      <c r="O68" s="442">
        <v>2688.311697400899</v>
      </c>
      <c r="P68" s="442">
        <v>3716.0021891397369</v>
      </c>
    </row>
    <row r="69" spans="2:16" ht="15" customHeight="1" x14ac:dyDescent="0.2">
      <c r="C69" s="450" t="s">
        <v>201</v>
      </c>
      <c r="D69" s="456">
        <v>4.0859539839999997</v>
      </c>
      <c r="E69" s="451">
        <v>22.1800859171192</v>
      </c>
      <c r="F69" s="456">
        <v>0</v>
      </c>
      <c r="G69" s="456">
        <v>39.15</v>
      </c>
      <c r="H69" s="456"/>
      <c r="I69" s="456">
        <v>0</v>
      </c>
      <c r="J69" s="456">
        <v>23</v>
      </c>
      <c r="K69" s="456">
        <v>0</v>
      </c>
      <c r="L69" s="456">
        <v>0</v>
      </c>
      <c r="M69" s="456">
        <v>0</v>
      </c>
      <c r="N69" s="456">
        <f>SUM(N70:N71)</f>
        <v>23.7680703959774</v>
      </c>
      <c r="O69" s="440">
        <v>8.1372605124449198</v>
      </c>
      <c r="P69" s="440">
        <v>0</v>
      </c>
    </row>
    <row r="70" spans="2:16" ht="15" customHeight="1" x14ac:dyDescent="0.2">
      <c r="C70" s="455" t="s">
        <v>369</v>
      </c>
      <c r="D70" s="454">
        <v>2.0344640620000001</v>
      </c>
      <c r="E70" s="454">
        <v>0</v>
      </c>
      <c r="F70" s="454">
        <v>0</v>
      </c>
      <c r="G70" s="454">
        <v>17.87</v>
      </c>
      <c r="H70" s="454"/>
      <c r="I70" s="454">
        <v>0</v>
      </c>
      <c r="J70" s="454">
        <v>23</v>
      </c>
      <c r="K70" s="454">
        <v>0</v>
      </c>
      <c r="L70" s="454">
        <v>0</v>
      </c>
      <c r="M70" s="454">
        <v>0</v>
      </c>
      <c r="N70" s="454">
        <v>23.7680703959774</v>
      </c>
      <c r="O70" s="442">
        <v>4.0683503384375594</v>
      </c>
      <c r="P70" s="442">
        <v>0</v>
      </c>
    </row>
    <row r="71" spans="2:16" ht="15" customHeight="1" x14ac:dyDescent="0.2">
      <c r="C71" s="455" t="s">
        <v>370</v>
      </c>
      <c r="D71" s="454">
        <v>2.051489922</v>
      </c>
      <c r="E71" s="454">
        <v>22.1800859171192</v>
      </c>
      <c r="F71" s="454">
        <v>0</v>
      </c>
      <c r="G71" s="454">
        <v>21.28</v>
      </c>
      <c r="H71" s="454"/>
      <c r="I71" s="454">
        <v>0</v>
      </c>
      <c r="J71" s="454">
        <v>0</v>
      </c>
      <c r="K71" s="454">
        <v>0</v>
      </c>
      <c r="L71" s="454">
        <v>0</v>
      </c>
      <c r="M71" s="454">
        <v>0</v>
      </c>
      <c r="N71" s="454">
        <v>0</v>
      </c>
      <c r="O71" s="442">
        <v>4.0689101740073603</v>
      </c>
      <c r="P71" s="442">
        <v>0</v>
      </c>
    </row>
    <row r="72" spans="2:16" ht="15" customHeight="1" x14ac:dyDescent="0.2">
      <c r="C72" s="450" t="s">
        <v>327</v>
      </c>
      <c r="D72" s="451">
        <v>100.36223575899994</v>
      </c>
      <c r="E72" s="451">
        <v>334.69349134987277</v>
      </c>
      <c r="F72" s="451">
        <v>319.32655111864551</v>
      </c>
      <c r="G72" s="451">
        <v>20.166947732302997</v>
      </c>
      <c r="H72" s="451">
        <v>415.41734672792097</v>
      </c>
      <c r="I72" s="451">
        <v>136.70353314357439</v>
      </c>
      <c r="J72" s="451">
        <v>398</v>
      </c>
      <c r="K72" s="451">
        <v>349.95152295010178</v>
      </c>
      <c r="L72" s="451">
        <v>303</v>
      </c>
      <c r="M72" s="451">
        <v>713</v>
      </c>
      <c r="N72" s="451">
        <f>SUM(N73:N74)</f>
        <v>1087.2936529037784</v>
      </c>
      <c r="O72" s="440">
        <v>566.55630852987792</v>
      </c>
      <c r="P72" s="440">
        <v>941.2484503508407</v>
      </c>
    </row>
    <row r="73" spans="2:16" ht="15" customHeight="1" x14ac:dyDescent="0.2">
      <c r="C73" s="455" t="s">
        <v>369</v>
      </c>
      <c r="D73" s="454">
        <v>50.212870806999973</v>
      </c>
      <c r="E73" s="454">
        <v>174.57404124825638</v>
      </c>
      <c r="F73" s="454">
        <v>76.999043519847007</v>
      </c>
      <c r="G73" s="454">
        <v>20.166947732302997</v>
      </c>
      <c r="H73" s="454">
        <v>169.05521375235469</v>
      </c>
      <c r="I73" s="454">
        <v>58.577946414591295</v>
      </c>
      <c r="J73" s="454">
        <v>280</v>
      </c>
      <c r="K73" s="454">
        <v>183.6365962891872</v>
      </c>
      <c r="L73" s="454">
        <v>92</v>
      </c>
      <c r="M73" s="454">
        <v>572</v>
      </c>
      <c r="N73" s="454">
        <v>641.73790069138977</v>
      </c>
      <c r="O73" s="442">
        <v>293.95375953900094</v>
      </c>
      <c r="P73" s="442">
        <v>406.69041095890361</v>
      </c>
    </row>
    <row r="74" spans="2:16" ht="15" customHeight="1" x14ac:dyDescent="0.2">
      <c r="C74" s="457" t="s">
        <v>370</v>
      </c>
      <c r="D74" s="458">
        <v>50.149364951999999</v>
      </c>
      <c r="E74" s="458">
        <v>160.11945010161639</v>
      </c>
      <c r="F74" s="458">
        <v>242.32750759879849</v>
      </c>
      <c r="G74" s="458">
        <v>0</v>
      </c>
      <c r="H74" s="458">
        <v>246.36213297556628</v>
      </c>
      <c r="I74" s="458">
        <v>78.125586728983095</v>
      </c>
      <c r="J74" s="458">
        <v>118</v>
      </c>
      <c r="K74" s="458">
        <v>166.31492666091449</v>
      </c>
      <c r="L74" s="458">
        <v>211</v>
      </c>
      <c r="M74" s="458">
        <v>141</v>
      </c>
      <c r="N74" s="458">
        <v>445.55575221238848</v>
      </c>
      <c r="O74" s="459">
        <v>272.60254899087698</v>
      </c>
      <c r="P74" s="459">
        <v>534.55803939193765</v>
      </c>
    </row>
    <row r="75" spans="2:16" ht="15" customHeight="1" x14ac:dyDescent="0.2">
      <c r="C75" s="460"/>
      <c r="D75" s="461"/>
      <c r="E75" s="461"/>
      <c r="F75" s="461"/>
      <c r="G75" s="461"/>
    </row>
    <row r="76" spans="2:16" ht="15" customHeight="1" x14ac:dyDescent="0.2">
      <c r="C76" s="462" t="s">
        <v>392</v>
      </c>
      <c r="D76" s="352"/>
      <c r="E76" s="352"/>
      <c r="F76" s="352"/>
      <c r="G76" s="352"/>
    </row>
    <row r="77" spans="2:16" ht="15" customHeight="1" x14ac:dyDescent="0.2">
      <c r="B77" s="352"/>
      <c r="C77" s="352"/>
      <c r="D77" s="352"/>
      <c r="E77" s="352"/>
      <c r="F77" s="352"/>
      <c r="G77" s="352"/>
    </row>
  </sheetData>
  <customSheetViews>
    <customSheetView guid="{2C045F60-6AB2-44F0-B91E-AB5C1A883BD2}" scale="90" showPageBreaks="1" printArea="1" view="pageBreakPreview">
      <selection activeCell="J21" sqref="J21"/>
      <pageMargins left="0.7" right="0.7" top="0.75" bottom="0.75" header="0.3" footer="0.3"/>
      <pageSetup scale="56" orientation="portrait" r:id="rId1"/>
    </customSheetView>
    <customSheetView guid="{F1F7BD3E-FC2C-462F-A022-5270024FE9F6}" scale="90" showPageBreaks="1" view="pageBreakPreview">
      <selection activeCell="J21" sqref="J21"/>
      <pageMargins left="0.7" right="0.7" top="0.75" bottom="0.75" header="0.3" footer="0.3"/>
      <pageSetup scale="56" orientation="portrait" r:id="rId2"/>
    </customSheetView>
  </customSheetViews>
  <mergeCells count="2">
    <mergeCell ref="E5:H5"/>
    <mergeCell ref="C7:P7"/>
  </mergeCells>
  <pageMargins left="0.7" right="0.7" top="0.75" bottom="0.75" header="0.3" footer="0.3"/>
  <pageSetup scale="58" orientation="portrait" r:id="rId3"/>
  <drawing r:id="rId4"/>
  <legacyDrawing r:id="rId5"/>
  <oleObjects>
    <mc:AlternateContent xmlns:mc="http://schemas.openxmlformats.org/markup-compatibility/2006">
      <mc:Choice Requires="x14">
        <oleObject progId="MSPhotoEd.3" shapeId="662529" r:id="rId6">
          <objectPr defaultSize="0" autoPict="0" r:id="rId7">
            <anchor moveWithCells="1" sizeWithCells="1">
              <from>
                <xdr:col>0</xdr:col>
                <xdr:colOff>19050</xdr:colOff>
                <xdr:row>0</xdr:row>
                <xdr:rowOff>0</xdr:rowOff>
              </from>
              <to>
                <xdr:col>2</xdr:col>
                <xdr:colOff>323850</xdr:colOff>
                <xdr:row>3</xdr:row>
                <xdr:rowOff>95250</xdr:rowOff>
              </to>
            </anchor>
          </objectPr>
        </oleObject>
      </mc:Choice>
      <mc:Fallback>
        <oleObject progId="MSPhotoEd.3" shapeId="662529" r:id="rId6"/>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2:U56"/>
  <sheetViews>
    <sheetView zoomScaleNormal="100" zoomScaleSheetLayoutView="100" workbookViewId="0">
      <selection activeCell="H2" sqref="H2"/>
    </sheetView>
  </sheetViews>
  <sheetFormatPr defaultRowHeight="12.75" x14ac:dyDescent="0.2"/>
  <cols>
    <col min="1" max="1" width="9.140625" style="58"/>
    <col min="2" max="2" width="8.5703125" style="58" customWidth="1"/>
    <col min="3" max="3" width="39" style="58" customWidth="1"/>
    <col min="4" max="4" width="13.140625" style="58" customWidth="1"/>
    <col min="5" max="5" width="13.28515625" style="58" customWidth="1"/>
    <col min="6" max="8" width="13.5703125" style="58" customWidth="1"/>
    <col min="9" max="9" width="15.85546875" style="58" customWidth="1"/>
    <col min="10" max="16384" width="9.140625" style="58"/>
  </cols>
  <sheetData>
    <row r="2" spans="2:11" x14ac:dyDescent="0.2">
      <c r="E2" s="164"/>
    </row>
    <row r="3" spans="2:11" x14ac:dyDescent="0.2">
      <c r="E3" s="354" t="s">
        <v>517</v>
      </c>
      <c r="F3" s="358"/>
      <c r="G3" s="358"/>
    </row>
    <row r="4" spans="2:11" ht="15" x14ac:dyDescent="0.25">
      <c r="D4" s="514"/>
      <c r="E4" s="514"/>
      <c r="F4" s="514"/>
      <c r="G4" s="514"/>
    </row>
    <row r="7" spans="2:11" ht="15.75" x14ac:dyDescent="0.25">
      <c r="B7" s="204" t="s">
        <v>418</v>
      </c>
      <c r="C7" s="533" t="s">
        <v>285</v>
      </c>
      <c r="D7" s="533"/>
      <c r="E7" s="533"/>
      <c r="F7" s="533"/>
      <c r="G7" s="533"/>
    </row>
    <row r="8" spans="2:11" ht="12.75" customHeight="1" x14ac:dyDescent="0.25">
      <c r="B8" s="204"/>
      <c r="C8" s="221"/>
      <c r="D8" s="221"/>
      <c r="E8" s="221"/>
      <c r="F8" s="221"/>
      <c r="G8" s="221"/>
    </row>
    <row r="9" spans="2:11" x14ac:dyDescent="0.2">
      <c r="H9" s="238"/>
    </row>
    <row r="10" spans="2:11" x14ac:dyDescent="0.2">
      <c r="C10" s="269" t="s">
        <v>209</v>
      </c>
      <c r="D10" s="270">
        <v>2006</v>
      </c>
      <c r="E10" s="270">
        <v>2007</v>
      </c>
      <c r="F10" s="271">
        <v>2008</v>
      </c>
      <c r="G10" s="271">
        <v>2009</v>
      </c>
    </row>
    <row r="11" spans="2:11" x14ac:dyDescent="0.2">
      <c r="C11" s="272"/>
      <c r="D11" s="273"/>
      <c r="E11" s="273"/>
      <c r="F11" s="274"/>
      <c r="G11" s="274"/>
    </row>
    <row r="12" spans="2:11" ht="18" customHeight="1" x14ac:dyDescent="0.2">
      <c r="C12" s="228" t="s">
        <v>303</v>
      </c>
      <c r="D12" s="275">
        <f>SUM(D14:D30)</f>
        <v>22394</v>
      </c>
      <c r="E12" s="275">
        <f>SUM(E14:E30)</f>
        <v>24877</v>
      </c>
      <c r="F12" s="275">
        <f>SUM(F14:F30)</f>
        <v>25054</v>
      </c>
      <c r="G12" s="275">
        <f>SUM(G14:G32)</f>
        <v>22907</v>
      </c>
      <c r="H12" s="238"/>
      <c r="I12" s="238"/>
      <c r="J12" s="238"/>
      <c r="K12" s="238"/>
    </row>
    <row r="14" spans="2:11" ht="13.5" customHeight="1" x14ac:dyDescent="0.2">
      <c r="C14" s="276" t="s">
        <v>35</v>
      </c>
      <c r="D14" s="277">
        <v>6002</v>
      </c>
      <c r="E14" s="278">
        <v>6446</v>
      </c>
      <c r="F14" s="278">
        <v>6035</v>
      </c>
      <c r="G14" s="278">
        <v>4635</v>
      </c>
    </row>
    <row r="15" spans="2:11" x14ac:dyDescent="0.2">
      <c r="D15" s="278"/>
      <c r="E15" s="278"/>
    </row>
    <row r="16" spans="2:11" ht="12.75" customHeight="1" x14ac:dyDescent="0.2">
      <c r="C16" s="220" t="s">
        <v>75</v>
      </c>
      <c r="D16" s="279">
        <f>2397+714</f>
        <v>3111</v>
      </c>
      <c r="E16" s="278">
        <v>3389</v>
      </c>
      <c r="F16" s="278">
        <v>3414</v>
      </c>
      <c r="G16" s="278">
        <v>3271</v>
      </c>
    </row>
    <row r="17" spans="3:7" x14ac:dyDescent="0.2">
      <c r="D17" s="278"/>
      <c r="E17" s="278"/>
    </row>
    <row r="18" spans="3:7" x14ac:dyDescent="0.2">
      <c r="C18" s="58" t="s">
        <v>72</v>
      </c>
      <c r="D18" s="279">
        <v>3590</v>
      </c>
      <c r="E18" s="278">
        <v>4241</v>
      </c>
      <c r="F18" s="278">
        <v>4382</v>
      </c>
      <c r="G18" s="278">
        <v>4195</v>
      </c>
    </row>
    <row r="19" spans="3:7" x14ac:dyDescent="0.2">
      <c r="D19" s="279"/>
      <c r="E19" s="278"/>
    </row>
    <row r="20" spans="3:7" x14ac:dyDescent="0.2">
      <c r="C20" s="58" t="s">
        <v>73</v>
      </c>
      <c r="D20" s="279">
        <v>2882</v>
      </c>
      <c r="E20" s="278">
        <v>3140</v>
      </c>
      <c r="F20" s="278">
        <v>3214</v>
      </c>
      <c r="G20" s="278">
        <v>3002</v>
      </c>
    </row>
    <row r="21" spans="3:7" x14ac:dyDescent="0.2">
      <c r="D21" s="279"/>
      <c r="E21" s="278"/>
    </row>
    <row r="22" spans="3:7" x14ac:dyDescent="0.2">
      <c r="C22" s="58" t="s">
        <v>79</v>
      </c>
      <c r="D22" s="279">
        <f>447+116</f>
        <v>563</v>
      </c>
      <c r="E22" s="278">
        <v>546</v>
      </c>
      <c r="F22" s="58">
        <v>672</v>
      </c>
      <c r="G22" s="58">
        <v>660</v>
      </c>
    </row>
    <row r="23" spans="3:7" x14ac:dyDescent="0.2">
      <c r="D23" s="279"/>
      <c r="E23" s="278"/>
    </row>
    <row r="24" spans="3:7" x14ac:dyDescent="0.2">
      <c r="C24" s="58" t="s">
        <v>76</v>
      </c>
      <c r="D24" s="279">
        <v>1935</v>
      </c>
      <c r="E24" s="278">
        <v>2172</v>
      </c>
      <c r="F24" s="278">
        <v>2259</v>
      </c>
      <c r="G24" s="278">
        <v>1896</v>
      </c>
    </row>
    <row r="25" spans="3:7" x14ac:dyDescent="0.2">
      <c r="D25" s="279"/>
      <c r="E25" s="278"/>
    </row>
    <row r="26" spans="3:7" x14ac:dyDescent="0.2">
      <c r="C26" s="58" t="s">
        <v>77</v>
      </c>
      <c r="D26" s="279">
        <v>1305</v>
      </c>
      <c r="E26" s="277">
        <v>1530</v>
      </c>
      <c r="F26" s="277">
        <v>1594</v>
      </c>
      <c r="G26" s="277">
        <v>1589</v>
      </c>
    </row>
    <row r="27" spans="3:7" x14ac:dyDescent="0.2">
      <c r="D27" s="279"/>
      <c r="E27" s="278"/>
    </row>
    <row r="28" spans="3:7" x14ac:dyDescent="0.2">
      <c r="C28" s="58" t="s">
        <v>74</v>
      </c>
      <c r="D28" s="279">
        <v>2568</v>
      </c>
      <c r="E28" s="278">
        <v>2789</v>
      </c>
      <c r="F28" s="278">
        <v>2967</v>
      </c>
      <c r="G28" s="278">
        <v>2657</v>
      </c>
    </row>
    <row r="29" spans="3:7" x14ac:dyDescent="0.2">
      <c r="D29" s="279"/>
      <c r="E29" s="278"/>
    </row>
    <row r="30" spans="3:7" x14ac:dyDescent="0.2">
      <c r="C30" s="58" t="s">
        <v>78</v>
      </c>
      <c r="D30" s="279">
        <v>438</v>
      </c>
      <c r="E30" s="277">
        <v>624</v>
      </c>
      <c r="F30" s="277">
        <v>517</v>
      </c>
      <c r="G30" s="277">
        <v>355</v>
      </c>
    </row>
    <row r="31" spans="3:7" x14ac:dyDescent="0.2">
      <c r="D31" s="279"/>
      <c r="E31" s="277"/>
      <c r="F31" s="277"/>
      <c r="G31" s="277"/>
    </row>
    <row r="32" spans="3:7" ht="14.25" x14ac:dyDescent="0.2">
      <c r="C32" s="58" t="s">
        <v>164</v>
      </c>
      <c r="D32" s="280" t="s">
        <v>152</v>
      </c>
      <c r="E32" s="280" t="s">
        <v>152</v>
      </c>
      <c r="F32" s="280" t="s">
        <v>152</v>
      </c>
      <c r="G32" s="58">
        <v>647</v>
      </c>
    </row>
    <row r="33" spans="2:10" x14ac:dyDescent="0.2">
      <c r="B33" s="65"/>
      <c r="C33" s="237"/>
      <c r="D33" s="237"/>
      <c r="E33" s="237"/>
      <c r="F33" s="237"/>
      <c r="G33" s="237"/>
    </row>
    <row r="34" spans="2:10" x14ac:dyDescent="0.2">
      <c r="B34" s="65"/>
      <c r="C34" s="274" t="s">
        <v>86</v>
      </c>
    </row>
    <row r="35" spans="2:10" ht="14.25" x14ac:dyDescent="0.2">
      <c r="B35" s="229"/>
      <c r="C35" s="58" t="s">
        <v>156</v>
      </c>
    </row>
    <row r="36" spans="2:10" ht="14.25" x14ac:dyDescent="0.2">
      <c r="B36" s="229"/>
      <c r="C36" s="58" t="s">
        <v>157</v>
      </c>
    </row>
    <row r="37" spans="2:10" ht="14.25" x14ac:dyDescent="0.2">
      <c r="B37" s="229"/>
    </row>
    <row r="38" spans="2:10" ht="14.25" x14ac:dyDescent="0.2">
      <c r="B38" s="281"/>
      <c r="C38" s="232" t="s">
        <v>422</v>
      </c>
      <c r="E38" s="266"/>
      <c r="F38" s="267"/>
      <c r="G38" s="78"/>
      <c r="H38" s="78"/>
      <c r="I38" s="79"/>
      <c r="J38" s="60"/>
    </row>
    <row r="55" spans="2:21" ht="9" customHeight="1" x14ac:dyDescent="0.2"/>
    <row r="56" spans="2:21" x14ac:dyDescent="0.2">
      <c r="B56" s="539"/>
      <c r="C56" s="539"/>
      <c r="D56" s="539"/>
      <c r="E56" s="539"/>
      <c r="F56" s="539"/>
      <c r="G56" s="539"/>
      <c r="H56" s="241"/>
      <c r="I56" s="241"/>
      <c r="J56" s="241"/>
      <c r="K56" s="241"/>
      <c r="L56" s="241"/>
      <c r="M56" s="241"/>
      <c r="N56" s="241"/>
      <c r="O56" s="241"/>
      <c r="P56" s="241"/>
      <c r="Q56" s="241"/>
      <c r="R56" s="241"/>
      <c r="S56" s="241"/>
      <c r="T56" s="241"/>
      <c r="U56" s="241"/>
    </row>
  </sheetData>
  <customSheetViews>
    <customSheetView guid="{2C045F60-6AB2-44F0-B91E-AB5C1A883BD2}" showPageBreaks="1" printArea="1" hiddenColumns="1" view="pageBreakPreview" topLeftCell="B7">
      <selection activeCell="J47" sqref="J47"/>
      <pageMargins left="0.75" right="0.75" top="1" bottom="1" header="0.5" footer="0.5"/>
      <pageSetup scale="72" orientation="portrait" r:id="rId1"/>
      <headerFooter alignWithMargins="0"/>
    </customSheetView>
    <customSheetView guid="{F4665436-DFC3-47B1-A482-DE3E62B43168}" showPageBreaks="1" printArea="1" view="pageBreakPreview" showRuler="0">
      <selection activeCell="A58" sqref="A58:I58"/>
      <pageMargins left="0.75" right="0.75" top="1" bottom="1" header="0.5" footer="0.5"/>
      <pageSetup scale="85" orientation="portrait" r:id="rId2"/>
      <headerFooter alignWithMargins="0"/>
    </customSheetView>
    <customSheetView guid="{F1F7BD3E-FC2C-462F-A022-5270024FE9F6}" showPageBreaks="1" view="pageBreakPreview" topLeftCell="B7">
      <selection activeCell="J47" sqref="J47"/>
      <pageMargins left="0.75" right="0.75" top="1" bottom="1" header="0.5" footer="0.5"/>
      <pageSetup scale="72" orientation="portrait" r:id="rId3"/>
      <headerFooter alignWithMargins="0"/>
    </customSheetView>
  </customSheetViews>
  <mergeCells count="2">
    <mergeCell ref="C7:G7"/>
    <mergeCell ref="B56:G56"/>
  </mergeCells>
  <phoneticPr fontId="8" type="noConversion"/>
  <pageMargins left="0.75" right="0.75" top="1" bottom="1" header="0.5" footer="0.5"/>
  <pageSetup scale="72" orientation="portrait" r:id="rId4"/>
  <headerFooter alignWithMargins="0"/>
  <drawing r:id="rId5"/>
  <legacyDrawing r:id="rId6"/>
  <oleObjects>
    <mc:AlternateContent xmlns:mc="http://schemas.openxmlformats.org/markup-compatibility/2006">
      <mc:Choice Requires="x14">
        <oleObject progId="MSPhotoEd.3" shapeId="10241" r:id="rId7">
          <objectPr defaultSize="0" autoPict="0" r:id="rId8">
            <anchor moveWithCells="1" sizeWithCells="1">
              <from>
                <xdr:col>0</xdr:col>
                <xdr:colOff>0</xdr:colOff>
                <xdr:row>0</xdr:row>
                <xdr:rowOff>9525</xdr:rowOff>
              </from>
              <to>
                <xdr:col>1</xdr:col>
                <xdr:colOff>466725</xdr:colOff>
                <xdr:row>3</xdr:row>
                <xdr:rowOff>0</xdr:rowOff>
              </to>
            </anchor>
          </objectPr>
        </oleObject>
      </mc:Choice>
      <mc:Fallback>
        <oleObject progId="MSPhotoEd.3" shapeId="10241" r:id="rId7"/>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B2:R58"/>
  <sheetViews>
    <sheetView topLeftCell="B1" zoomScaleNormal="100" zoomScaleSheetLayoutView="100" workbookViewId="0">
      <selection activeCell="L4" sqref="L4"/>
    </sheetView>
  </sheetViews>
  <sheetFormatPr defaultColWidth="9.140625" defaultRowHeight="12.75" x14ac:dyDescent="0.2"/>
  <cols>
    <col min="1" max="1" width="9.140625" style="358"/>
    <col min="2" max="2" width="8.5703125" style="358" customWidth="1"/>
    <col min="3" max="3" width="60.7109375" style="358" customWidth="1"/>
    <col min="4" max="4" width="13.5703125" style="358" customWidth="1"/>
    <col min="5" max="5" width="11.140625" style="358" customWidth="1"/>
    <col min="6" max="6" width="10.28515625" style="358" customWidth="1"/>
    <col min="7" max="7" width="11.140625" style="358" customWidth="1"/>
    <col min="8" max="16384" width="9.140625" style="358"/>
  </cols>
  <sheetData>
    <row r="2" spans="2:13" x14ac:dyDescent="0.2">
      <c r="I2" s="354" t="s">
        <v>517</v>
      </c>
    </row>
    <row r="3" spans="2:13" x14ac:dyDescent="0.2">
      <c r="E3" s="354"/>
    </row>
    <row r="4" spans="2:13" ht="15" x14ac:dyDescent="0.25">
      <c r="D4" s="512"/>
    </row>
    <row r="7" spans="2:13" ht="15.75" x14ac:dyDescent="0.25">
      <c r="B7" s="349" t="s">
        <v>419</v>
      </c>
      <c r="C7" s="533" t="s">
        <v>525</v>
      </c>
      <c r="D7" s="533"/>
      <c r="E7" s="533"/>
      <c r="F7" s="533"/>
      <c r="G7" s="533"/>
      <c r="H7" s="533"/>
      <c r="I7" s="533"/>
      <c r="J7" s="533"/>
      <c r="K7" s="533"/>
      <c r="L7" s="533"/>
    </row>
    <row r="8" spans="2:13" ht="15.75" x14ac:dyDescent="0.25">
      <c r="B8" s="349"/>
      <c r="C8" s="356"/>
      <c r="D8" s="356"/>
    </row>
    <row r="9" spans="2:13" x14ac:dyDescent="0.2">
      <c r="E9" s="238"/>
    </row>
    <row r="10" spans="2:13" x14ac:dyDescent="0.2">
      <c r="C10" s="363" t="s">
        <v>209</v>
      </c>
      <c r="D10" s="463">
        <v>2014</v>
      </c>
      <c r="E10" s="463">
        <v>2015</v>
      </c>
      <c r="F10" s="463">
        <v>2016</v>
      </c>
      <c r="G10" s="463">
        <v>2017</v>
      </c>
      <c r="H10" s="463">
        <v>2018</v>
      </c>
      <c r="I10" s="463">
        <v>2019</v>
      </c>
      <c r="J10" s="463">
        <v>2020</v>
      </c>
      <c r="K10" s="463">
        <v>2021</v>
      </c>
      <c r="L10" s="463">
        <v>2022</v>
      </c>
    </row>
    <row r="11" spans="2:13" x14ac:dyDescent="0.2">
      <c r="C11" s="272"/>
      <c r="D11" s="464"/>
      <c r="E11" s="464"/>
      <c r="F11" s="464"/>
      <c r="G11" s="464"/>
      <c r="H11" s="464"/>
      <c r="I11" s="464"/>
      <c r="J11" s="464"/>
      <c r="K11" s="464"/>
      <c r="L11" s="464"/>
    </row>
    <row r="12" spans="2:13" x14ac:dyDescent="0.2">
      <c r="B12" s="222"/>
      <c r="C12" s="358" t="s">
        <v>396</v>
      </c>
      <c r="D12" s="358">
        <v>149</v>
      </c>
      <c r="E12" s="465">
        <v>122</v>
      </c>
      <c r="F12" s="465">
        <v>115</v>
      </c>
      <c r="G12" s="59">
        <v>100</v>
      </c>
      <c r="H12" s="59">
        <v>106</v>
      </c>
      <c r="I12" s="59">
        <v>93</v>
      </c>
      <c r="J12" s="59">
        <v>74</v>
      </c>
      <c r="K12" s="59">
        <v>84</v>
      </c>
      <c r="L12" s="59">
        <v>73</v>
      </c>
      <c r="M12" s="59"/>
    </row>
    <row r="13" spans="2:13" x14ac:dyDescent="0.2">
      <c r="C13" s="276" t="s">
        <v>397</v>
      </c>
      <c r="D13" s="278">
        <v>96</v>
      </c>
      <c r="E13" s="465">
        <v>125</v>
      </c>
      <c r="F13" s="465">
        <v>122</v>
      </c>
      <c r="G13" s="59">
        <v>132</v>
      </c>
      <c r="H13" s="59">
        <v>194</v>
      </c>
      <c r="I13" s="59">
        <v>162</v>
      </c>
      <c r="J13" s="59">
        <v>129</v>
      </c>
      <c r="K13" s="59">
        <v>185</v>
      </c>
      <c r="L13" s="59">
        <v>176</v>
      </c>
      <c r="M13" s="59"/>
    </row>
    <row r="14" spans="2:13" x14ac:dyDescent="0.2">
      <c r="C14" s="358" t="s">
        <v>398</v>
      </c>
      <c r="D14" s="278">
        <v>90</v>
      </c>
      <c r="E14" s="465">
        <v>91</v>
      </c>
      <c r="F14" s="465">
        <v>113</v>
      </c>
      <c r="G14" s="59">
        <v>154</v>
      </c>
      <c r="H14" s="59">
        <v>122</v>
      </c>
      <c r="I14" s="59">
        <v>164</v>
      </c>
      <c r="J14" s="59">
        <v>158</v>
      </c>
      <c r="K14" s="59">
        <v>163</v>
      </c>
      <c r="L14" s="59">
        <v>191</v>
      </c>
      <c r="M14" s="59"/>
    </row>
    <row r="15" spans="2:13" ht="12.75" customHeight="1" x14ac:dyDescent="0.2">
      <c r="C15" s="355" t="s">
        <v>399</v>
      </c>
      <c r="D15" s="278">
        <v>38</v>
      </c>
      <c r="E15" s="465">
        <v>50</v>
      </c>
      <c r="F15" s="465">
        <v>64</v>
      </c>
      <c r="G15" s="59">
        <v>67</v>
      </c>
      <c r="H15" s="59">
        <v>72</v>
      </c>
      <c r="I15" s="59">
        <v>70</v>
      </c>
      <c r="J15" s="59">
        <v>63</v>
      </c>
      <c r="K15" s="59">
        <v>58</v>
      </c>
      <c r="L15" s="59">
        <v>65</v>
      </c>
      <c r="M15" s="59"/>
    </row>
    <row r="16" spans="2:13" x14ac:dyDescent="0.2">
      <c r="C16" s="358" t="s">
        <v>35</v>
      </c>
      <c r="D16" s="278">
        <v>2118</v>
      </c>
      <c r="E16" s="465">
        <v>2655</v>
      </c>
      <c r="F16" s="465">
        <v>3041</v>
      </c>
      <c r="G16" s="59">
        <v>3307</v>
      </c>
      <c r="H16" s="59">
        <v>3422</v>
      </c>
      <c r="I16" s="59">
        <v>4086</v>
      </c>
      <c r="J16" s="59">
        <v>4075</v>
      </c>
      <c r="K16" s="59">
        <v>5368</v>
      </c>
      <c r="L16" s="59">
        <v>6149</v>
      </c>
      <c r="M16" s="59"/>
    </row>
    <row r="17" spans="3:13" x14ac:dyDescent="0.2">
      <c r="C17" s="358" t="s">
        <v>400</v>
      </c>
      <c r="D17" s="278">
        <v>2437</v>
      </c>
      <c r="E17" s="465">
        <v>2665</v>
      </c>
      <c r="F17" s="465">
        <v>2754</v>
      </c>
      <c r="G17" s="59">
        <v>2936</v>
      </c>
      <c r="H17" s="59">
        <v>2983</v>
      </c>
      <c r="I17" s="59">
        <v>3312</v>
      </c>
      <c r="J17" s="59">
        <v>3126</v>
      </c>
      <c r="K17" s="59">
        <v>3607</v>
      </c>
      <c r="L17" s="59">
        <v>4298</v>
      </c>
      <c r="M17" s="59"/>
    </row>
    <row r="18" spans="3:13" x14ac:dyDescent="0.2">
      <c r="C18" s="358" t="s">
        <v>426</v>
      </c>
      <c r="D18" s="278">
        <v>189</v>
      </c>
      <c r="E18" s="465">
        <v>213</v>
      </c>
      <c r="F18" s="465">
        <v>209</v>
      </c>
      <c r="G18" s="59">
        <v>247</v>
      </c>
      <c r="H18" s="59">
        <v>240</v>
      </c>
      <c r="I18" s="59">
        <v>295</v>
      </c>
      <c r="J18" s="59">
        <v>243</v>
      </c>
      <c r="K18" s="59">
        <v>236</v>
      </c>
      <c r="L18" s="59">
        <v>360</v>
      </c>
      <c r="M18" s="59"/>
    </row>
    <row r="19" spans="3:13" x14ac:dyDescent="0.2">
      <c r="C19" s="358" t="s">
        <v>401</v>
      </c>
      <c r="D19" s="278">
        <v>3698</v>
      </c>
      <c r="E19" s="465">
        <v>3783</v>
      </c>
      <c r="F19" s="465">
        <v>3931</v>
      </c>
      <c r="G19" s="59">
        <v>4367</v>
      </c>
      <c r="H19" s="59">
        <v>4569</v>
      </c>
      <c r="I19" s="59">
        <v>4406</v>
      </c>
      <c r="J19" s="59">
        <v>3456</v>
      </c>
      <c r="K19" s="59">
        <v>4118</v>
      </c>
      <c r="L19" s="59">
        <v>5297</v>
      </c>
      <c r="M19" s="59"/>
    </row>
    <row r="20" spans="3:13" x14ac:dyDescent="0.2">
      <c r="C20" s="358" t="s">
        <v>293</v>
      </c>
      <c r="D20" s="278">
        <v>361</v>
      </c>
      <c r="E20" s="465">
        <v>342</v>
      </c>
      <c r="F20" s="465">
        <v>315</v>
      </c>
      <c r="G20" s="59">
        <v>304</v>
      </c>
      <c r="H20" s="59">
        <v>287</v>
      </c>
      <c r="I20" s="59">
        <v>254</v>
      </c>
      <c r="J20" s="59">
        <v>248</v>
      </c>
      <c r="K20" s="59">
        <v>337</v>
      </c>
      <c r="L20" s="59">
        <v>306</v>
      </c>
      <c r="M20" s="59"/>
    </row>
    <row r="21" spans="3:13" x14ac:dyDescent="0.2">
      <c r="C21" s="358" t="s">
        <v>407</v>
      </c>
      <c r="D21" s="278">
        <v>1351</v>
      </c>
      <c r="E21" s="465">
        <v>1518</v>
      </c>
      <c r="F21" s="465">
        <v>1418</v>
      </c>
      <c r="G21" s="59">
        <v>1483</v>
      </c>
      <c r="H21" s="59">
        <v>1322</v>
      </c>
      <c r="I21" s="59">
        <v>1405</v>
      </c>
      <c r="J21" s="59">
        <v>1494</v>
      </c>
      <c r="K21" s="59">
        <v>1897</v>
      </c>
      <c r="L21" s="59">
        <v>2037</v>
      </c>
      <c r="M21" s="59"/>
    </row>
    <row r="22" spans="3:13" x14ac:dyDescent="0.2">
      <c r="C22" s="358" t="s">
        <v>427</v>
      </c>
      <c r="D22" s="278">
        <v>104</v>
      </c>
      <c r="E22" s="465">
        <v>108</v>
      </c>
      <c r="F22" s="465">
        <v>130</v>
      </c>
      <c r="G22" s="59">
        <v>196</v>
      </c>
      <c r="H22" s="59">
        <v>167</v>
      </c>
      <c r="I22" s="59">
        <v>133</v>
      </c>
      <c r="J22" s="59">
        <v>107</v>
      </c>
      <c r="K22" s="59">
        <v>117</v>
      </c>
      <c r="L22" s="59">
        <v>142</v>
      </c>
      <c r="M22" s="59"/>
    </row>
    <row r="23" spans="3:13" x14ac:dyDescent="0.2">
      <c r="C23" s="358" t="s">
        <v>402</v>
      </c>
      <c r="D23" s="278">
        <v>1017</v>
      </c>
      <c r="E23" s="465">
        <v>1059</v>
      </c>
      <c r="F23" s="465">
        <v>1011</v>
      </c>
      <c r="G23" s="59">
        <v>1180</v>
      </c>
      <c r="H23" s="59">
        <v>1174</v>
      </c>
      <c r="I23" s="59">
        <v>1135</v>
      </c>
      <c r="J23" s="59">
        <v>1205</v>
      </c>
      <c r="K23" s="59">
        <v>1436</v>
      </c>
      <c r="L23" s="59">
        <v>1589</v>
      </c>
      <c r="M23" s="59"/>
    </row>
    <row r="24" spans="3:13" x14ac:dyDescent="0.2">
      <c r="C24" s="358" t="s">
        <v>403</v>
      </c>
      <c r="D24" s="278">
        <v>1967</v>
      </c>
      <c r="E24" s="466">
        <v>2247</v>
      </c>
      <c r="F24" s="466">
        <v>2324</v>
      </c>
      <c r="G24" s="59">
        <v>2644</v>
      </c>
      <c r="H24" s="59">
        <v>3361</v>
      </c>
      <c r="I24" s="59">
        <v>3063</v>
      </c>
      <c r="J24" s="59">
        <v>2995</v>
      </c>
      <c r="K24" s="59">
        <v>3464</v>
      </c>
      <c r="L24" s="59">
        <v>3872</v>
      </c>
      <c r="M24" s="59"/>
    </row>
    <row r="25" spans="3:13" x14ac:dyDescent="0.2">
      <c r="C25" s="358" t="s">
        <v>404</v>
      </c>
      <c r="D25" s="278">
        <v>8</v>
      </c>
      <c r="E25" s="465">
        <v>95</v>
      </c>
      <c r="F25" s="465">
        <v>9</v>
      </c>
      <c r="G25" s="59">
        <v>10</v>
      </c>
      <c r="H25" s="59">
        <v>12</v>
      </c>
      <c r="I25" s="59">
        <v>10</v>
      </c>
      <c r="J25" s="59">
        <v>5</v>
      </c>
      <c r="K25" s="59">
        <v>6</v>
      </c>
      <c r="L25" s="59">
        <v>5</v>
      </c>
      <c r="M25" s="59"/>
    </row>
    <row r="26" spans="3:13" x14ac:dyDescent="0.2">
      <c r="C26" s="358" t="s">
        <v>298</v>
      </c>
      <c r="D26" s="278">
        <v>525</v>
      </c>
      <c r="E26" s="465">
        <v>570</v>
      </c>
      <c r="F26" s="465">
        <v>546</v>
      </c>
      <c r="G26" s="59">
        <v>583</v>
      </c>
      <c r="H26" s="59">
        <v>575</v>
      </c>
      <c r="I26" s="59">
        <v>593</v>
      </c>
      <c r="J26" s="59">
        <v>634</v>
      </c>
      <c r="K26" s="59">
        <v>736</v>
      </c>
      <c r="L26" s="59">
        <v>847</v>
      </c>
      <c r="M26" s="59"/>
    </row>
    <row r="27" spans="3:13" x14ac:dyDescent="0.2">
      <c r="C27" s="358" t="s">
        <v>299</v>
      </c>
      <c r="D27" s="277">
        <v>509</v>
      </c>
      <c r="E27" s="465">
        <v>559</v>
      </c>
      <c r="F27" s="465">
        <v>594</v>
      </c>
      <c r="G27" s="59">
        <v>719</v>
      </c>
      <c r="H27" s="59">
        <v>768</v>
      </c>
      <c r="I27" s="59">
        <v>882</v>
      </c>
      <c r="J27" s="59">
        <v>867</v>
      </c>
      <c r="K27" s="59">
        <v>1106</v>
      </c>
      <c r="L27" s="59">
        <v>1108</v>
      </c>
      <c r="M27" s="59"/>
    </row>
    <row r="28" spans="3:13" x14ac:dyDescent="0.2">
      <c r="C28" s="358" t="s">
        <v>300</v>
      </c>
      <c r="D28" s="278">
        <v>731</v>
      </c>
      <c r="E28" s="465">
        <v>761</v>
      </c>
      <c r="F28" s="465">
        <v>727</v>
      </c>
      <c r="G28" s="59">
        <v>781</v>
      </c>
      <c r="H28" s="59">
        <v>763</v>
      </c>
      <c r="I28" s="59">
        <v>799</v>
      </c>
      <c r="J28" s="59">
        <v>453</v>
      </c>
      <c r="K28" s="59">
        <v>400</v>
      </c>
      <c r="L28" s="59">
        <v>580</v>
      </c>
      <c r="M28" s="59"/>
    </row>
    <row r="29" spans="3:13" x14ac:dyDescent="0.2">
      <c r="C29" s="358" t="s">
        <v>301</v>
      </c>
      <c r="D29" s="278">
        <v>706</v>
      </c>
      <c r="E29" s="465">
        <v>717</v>
      </c>
      <c r="F29" s="465">
        <v>682</v>
      </c>
      <c r="G29" s="59">
        <v>798</v>
      </c>
      <c r="H29" s="59">
        <v>631</v>
      </c>
      <c r="I29" s="59">
        <v>657</v>
      </c>
      <c r="J29" s="59">
        <v>751</v>
      </c>
      <c r="K29" s="59">
        <v>893</v>
      </c>
      <c r="L29" s="59">
        <v>1000</v>
      </c>
      <c r="M29" s="59"/>
    </row>
    <row r="30" spans="3:13" x14ac:dyDescent="0.2">
      <c r="C30" s="358" t="s">
        <v>405</v>
      </c>
      <c r="D30" s="540">
        <v>4096</v>
      </c>
      <c r="E30" s="540">
        <v>4194</v>
      </c>
      <c r="F30" s="540">
        <v>5193</v>
      </c>
      <c r="G30" s="540">
        <v>4156</v>
      </c>
      <c r="H30" s="540">
        <v>4123</v>
      </c>
      <c r="I30" s="540">
        <v>4126</v>
      </c>
      <c r="J30" s="540">
        <v>3950</v>
      </c>
      <c r="K30" s="540">
        <v>3969</v>
      </c>
      <c r="L30" s="540">
        <v>4254</v>
      </c>
      <c r="M30" s="540"/>
    </row>
    <row r="31" spans="3:13" x14ac:dyDescent="0.2">
      <c r="C31" s="358" t="s">
        <v>406</v>
      </c>
      <c r="D31" s="540"/>
      <c r="E31" s="540"/>
      <c r="F31" s="540"/>
      <c r="G31" s="540"/>
      <c r="H31" s="540"/>
      <c r="I31" s="540"/>
      <c r="J31" s="540">
        <v>3950</v>
      </c>
      <c r="K31" s="540"/>
      <c r="L31" s="540"/>
      <c r="M31" s="540"/>
    </row>
    <row r="32" spans="3:13" x14ac:dyDescent="0.2">
      <c r="C32" s="358" t="s">
        <v>164</v>
      </c>
      <c r="D32" s="277">
        <v>871</v>
      </c>
      <c r="E32" s="465">
        <v>882</v>
      </c>
      <c r="F32" s="465">
        <v>0</v>
      </c>
      <c r="G32" s="59">
        <v>1141</v>
      </c>
      <c r="H32" s="59">
        <v>708</v>
      </c>
      <c r="I32" s="59">
        <v>1266</v>
      </c>
      <c r="J32" s="59">
        <v>1052</v>
      </c>
      <c r="K32" s="59">
        <v>1114</v>
      </c>
      <c r="L32" s="59">
        <v>1183</v>
      </c>
      <c r="M32" s="59"/>
    </row>
    <row r="33" spans="2:12" x14ac:dyDescent="0.2">
      <c r="C33" s="228" t="s">
        <v>303</v>
      </c>
      <c r="D33" s="467">
        <f t="shared" ref="D33:I33" si="0">SUM(D12:D32)</f>
        <v>21061</v>
      </c>
      <c r="E33" s="467">
        <f t="shared" si="0"/>
        <v>22756</v>
      </c>
      <c r="F33" s="467">
        <f t="shared" si="0"/>
        <v>23298</v>
      </c>
      <c r="G33" s="263">
        <f t="shared" si="0"/>
        <v>25305</v>
      </c>
      <c r="H33" s="263">
        <f t="shared" si="0"/>
        <v>25599</v>
      </c>
      <c r="I33" s="236">
        <f t="shared" si="0"/>
        <v>26911</v>
      </c>
      <c r="J33" s="236">
        <v>25085</v>
      </c>
      <c r="K33" s="236">
        <f>SUM(K12:K32)</f>
        <v>29294</v>
      </c>
      <c r="L33" s="236">
        <f>SUM(L12:L32)</f>
        <v>33532</v>
      </c>
    </row>
    <row r="34" spans="2:12" ht="15" x14ac:dyDescent="0.25">
      <c r="B34" s="352"/>
      <c r="C34" s="237"/>
      <c r="D34" s="237"/>
      <c r="E34" s="237"/>
      <c r="F34" s="237"/>
      <c r="G34" s="468"/>
      <c r="H34" s="468"/>
      <c r="I34" s="468"/>
      <c r="J34" s="468"/>
      <c r="K34" s="468"/>
      <c r="L34" s="468"/>
    </row>
    <row r="35" spans="2:12" x14ac:dyDescent="0.2">
      <c r="B35" s="352"/>
      <c r="C35" s="352"/>
      <c r="D35" s="352"/>
      <c r="E35" s="352"/>
    </row>
    <row r="36" spans="2:12" x14ac:dyDescent="0.2">
      <c r="B36" s="352"/>
      <c r="C36" s="274" t="s">
        <v>86</v>
      </c>
    </row>
    <row r="37" spans="2:12" ht="14.25" x14ac:dyDescent="0.2">
      <c r="B37" s="229"/>
      <c r="C37" s="222" t="s">
        <v>423</v>
      </c>
    </row>
    <row r="38" spans="2:12" ht="14.25" x14ac:dyDescent="0.2">
      <c r="B38" s="229"/>
      <c r="C38" s="222" t="s">
        <v>408</v>
      </c>
    </row>
    <row r="39" spans="2:12" ht="14.25" x14ac:dyDescent="0.2">
      <c r="B39" s="229"/>
      <c r="C39" s="222"/>
    </row>
    <row r="40" spans="2:12" ht="14.25" x14ac:dyDescent="0.2">
      <c r="B40" s="281"/>
      <c r="C40" s="232" t="s">
        <v>409</v>
      </c>
      <c r="D40" s="78"/>
      <c r="E40" s="78"/>
      <c r="F40" s="79"/>
      <c r="G40" s="79"/>
      <c r="H40" s="79"/>
    </row>
    <row r="57" spans="2:18" ht="9" customHeight="1" x14ac:dyDescent="0.2"/>
    <row r="58" spans="2:18" x14ac:dyDescent="0.2">
      <c r="B58" s="539"/>
      <c r="C58" s="539"/>
      <c r="D58" s="539"/>
      <c r="E58" s="241"/>
      <c r="F58" s="241"/>
      <c r="G58" s="241"/>
      <c r="H58" s="241"/>
      <c r="I58" s="241"/>
      <c r="J58" s="241"/>
      <c r="K58" s="241"/>
      <c r="L58" s="241"/>
      <c r="M58" s="241"/>
      <c r="N58" s="241"/>
      <c r="O58" s="241"/>
      <c r="P58" s="241"/>
      <c r="Q58" s="241"/>
      <c r="R58" s="241"/>
    </row>
  </sheetData>
  <customSheetViews>
    <customSheetView guid="{2C045F60-6AB2-44F0-B91E-AB5C1A883BD2}" hiddenColumns="1" topLeftCell="B4">
      <selection activeCell="F44" sqref="F44"/>
      <pageMargins left="0.7" right="0.7" top="0.75" bottom="0.75" header="0.3" footer="0.3"/>
      <pageSetup orientation="portrait" r:id="rId1"/>
    </customSheetView>
    <customSheetView guid="{F1F7BD3E-FC2C-462F-A022-5270024FE9F6}" topLeftCell="B4">
      <selection activeCell="F44" sqref="F44"/>
      <pageMargins left="0.7" right="0.7" top="0.75" bottom="0.75" header="0.3" footer="0.3"/>
      <pageSetup orientation="portrait" r:id="rId2"/>
    </customSheetView>
  </customSheetViews>
  <mergeCells count="12">
    <mergeCell ref="C7:L7"/>
    <mergeCell ref="M30:M31"/>
    <mergeCell ref="G30:G31"/>
    <mergeCell ref="H30:H31"/>
    <mergeCell ref="B58:D58"/>
    <mergeCell ref="D30:D31"/>
    <mergeCell ref="E30:E31"/>
    <mergeCell ref="F30:F31"/>
    <mergeCell ref="I30:I31"/>
    <mergeCell ref="J30:J31"/>
    <mergeCell ref="K30:K31"/>
    <mergeCell ref="L30:L31"/>
  </mergeCells>
  <pageMargins left="0.7" right="0.7" top="0.75" bottom="0.75" header="0.3" footer="0.3"/>
  <pageSetup scale="54" orientation="portrait" r:id="rId3"/>
  <drawing r:id="rId4"/>
  <legacyDrawing r:id="rId5"/>
  <oleObjects>
    <mc:AlternateContent xmlns:mc="http://schemas.openxmlformats.org/markup-compatibility/2006">
      <mc:Choice Requires="x14">
        <oleObject progId="MSPhotoEd.3" shapeId="687105" r:id="rId6">
          <objectPr defaultSize="0" autoPict="0" r:id="rId7">
            <anchor moveWithCells="1" sizeWithCells="1">
              <from>
                <xdr:col>0</xdr:col>
                <xdr:colOff>600075</xdr:colOff>
                <xdr:row>0</xdr:row>
                <xdr:rowOff>19050</xdr:rowOff>
              </from>
              <to>
                <xdr:col>2</xdr:col>
                <xdr:colOff>381000</xdr:colOff>
                <xdr:row>3</xdr:row>
                <xdr:rowOff>76200</xdr:rowOff>
              </to>
            </anchor>
          </objectPr>
        </oleObject>
      </mc:Choice>
      <mc:Fallback>
        <oleObject progId="MSPhotoEd.3" shapeId="687105" r:id="rId6"/>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B2:W59"/>
  <sheetViews>
    <sheetView zoomScaleNormal="100" zoomScaleSheetLayoutView="100" workbookViewId="0">
      <selection activeCell="I4" sqref="I4"/>
    </sheetView>
  </sheetViews>
  <sheetFormatPr defaultRowHeight="12.75" x14ac:dyDescent="0.2"/>
  <cols>
    <col min="1" max="1" width="9.140625" style="358"/>
    <col min="2" max="2" width="7.85546875" style="358" customWidth="1"/>
    <col min="3" max="3" width="27.140625" style="358" customWidth="1"/>
    <col min="4" max="4" width="9.5703125" style="358" customWidth="1"/>
    <col min="5" max="5" width="26.5703125" style="358" customWidth="1"/>
    <col min="6" max="6" width="10.5703125" style="358" customWidth="1"/>
    <col min="7" max="8" width="5" style="358" customWidth="1"/>
    <col min="9" max="9" width="9.140625" style="358"/>
    <col min="10" max="10" width="15.85546875" style="358" customWidth="1"/>
    <col min="11" max="16384" width="9.140625" style="358"/>
  </cols>
  <sheetData>
    <row r="2" spans="2:9" x14ac:dyDescent="0.2">
      <c r="F2" s="354" t="s">
        <v>517</v>
      </c>
    </row>
    <row r="3" spans="2:9" x14ac:dyDescent="0.2">
      <c r="F3" s="354"/>
    </row>
    <row r="4" spans="2:9" ht="15" x14ac:dyDescent="0.25">
      <c r="D4" s="514"/>
      <c r="E4" s="514"/>
      <c r="F4" s="514"/>
      <c r="G4" s="514"/>
      <c r="H4" s="360"/>
    </row>
    <row r="6" spans="2:9" ht="15.75" x14ac:dyDescent="0.25">
      <c r="B6" s="349" t="s">
        <v>424</v>
      </c>
      <c r="C6" s="533" t="s">
        <v>526</v>
      </c>
      <c r="D6" s="533"/>
      <c r="E6" s="533"/>
      <c r="F6" s="533"/>
      <c r="G6" s="533"/>
      <c r="H6" s="356"/>
    </row>
    <row r="7" spans="2:9" x14ac:dyDescent="0.2">
      <c r="D7" s="282"/>
      <c r="E7" s="283"/>
      <c r="F7" s="284"/>
    </row>
    <row r="8" spans="2:9" x14ac:dyDescent="0.2">
      <c r="C8" s="469" t="s">
        <v>476</v>
      </c>
      <c r="D8" s="270"/>
      <c r="E8" s="377" t="s">
        <v>280</v>
      </c>
      <c r="F8" s="470"/>
      <c r="G8" s="274"/>
      <c r="H8" s="274"/>
    </row>
    <row r="9" spans="2:9" x14ac:dyDescent="0.2">
      <c r="C9" s="471"/>
      <c r="D9" s="273"/>
      <c r="G9" s="274"/>
      <c r="H9" s="274"/>
    </row>
    <row r="10" spans="2:9" x14ac:dyDescent="0.2">
      <c r="C10" s="472" t="s">
        <v>124</v>
      </c>
      <c r="D10" s="473">
        <v>67</v>
      </c>
      <c r="E10" s="472" t="s">
        <v>119</v>
      </c>
      <c r="F10" s="473">
        <v>252</v>
      </c>
      <c r="G10" s="274"/>
      <c r="H10" s="274"/>
    </row>
    <row r="11" spans="2:9" x14ac:dyDescent="0.2">
      <c r="C11" s="472" t="s">
        <v>108</v>
      </c>
      <c r="D11" s="473">
        <v>223</v>
      </c>
      <c r="E11" s="472" t="s">
        <v>133</v>
      </c>
      <c r="F11" s="473">
        <v>39</v>
      </c>
      <c r="G11" s="274"/>
      <c r="H11" s="274"/>
      <c r="I11" s="222"/>
    </row>
    <row r="12" spans="2:9" x14ac:dyDescent="0.2">
      <c r="C12" s="474" t="s">
        <v>109</v>
      </c>
      <c r="D12" s="473">
        <v>20</v>
      </c>
      <c r="E12" s="472" t="s">
        <v>234</v>
      </c>
      <c r="F12" s="473">
        <v>1</v>
      </c>
    </row>
    <row r="13" spans="2:9" ht="13.5" customHeight="1" x14ac:dyDescent="0.2">
      <c r="C13" s="472" t="s">
        <v>126</v>
      </c>
      <c r="D13" s="473">
        <v>24</v>
      </c>
      <c r="E13" s="472" t="s">
        <v>132</v>
      </c>
      <c r="F13" s="473">
        <v>10</v>
      </c>
      <c r="G13" s="278"/>
      <c r="H13" s="278"/>
    </row>
    <row r="14" spans="2:9" x14ac:dyDescent="0.2">
      <c r="C14" s="472" t="s">
        <v>139</v>
      </c>
      <c r="D14" s="473">
        <v>12</v>
      </c>
      <c r="E14" s="472" t="s">
        <v>271</v>
      </c>
      <c r="F14" s="473">
        <v>31</v>
      </c>
    </row>
    <row r="15" spans="2:9" ht="12.75" customHeight="1" x14ac:dyDescent="0.2">
      <c r="D15" s="59"/>
      <c r="F15" s="59"/>
      <c r="G15" s="278"/>
      <c r="H15" s="278"/>
    </row>
    <row r="16" spans="2:9" ht="12.75" customHeight="1" x14ac:dyDescent="0.2">
      <c r="C16" s="472" t="s">
        <v>115</v>
      </c>
      <c r="D16" s="473">
        <v>137</v>
      </c>
      <c r="E16" s="474" t="s">
        <v>117</v>
      </c>
      <c r="F16" s="473">
        <v>154</v>
      </c>
      <c r="G16" s="278"/>
      <c r="H16" s="278"/>
    </row>
    <row r="17" spans="3:8" ht="12.75" customHeight="1" x14ac:dyDescent="0.2">
      <c r="C17" s="472" t="s">
        <v>127</v>
      </c>
      <c r="D17" s="473">
        <v>61</v>
      </c>
      <c r="E17" s="472" t="s">
        <v>121</v>
      </c>
      <c r="F17" s="473">
        <v>614</v>
      </c>
      <c r="G17" s="278"/>
      <c r="H17" s="278"/>
    </row>
    <row r="18" spans="3:8" x14ac:dyDescent="0.2">
      <c r="C18" s="472" t="s">
        <v>217</v>
      </c>
      <c r="D18" s="473">
        <v>3</v>
      </c>
      <c r="E18" s="472" t="s">
        <v>128</v>
      </c>
      <c r="F18" s="473">
        <v>36</v>
      </c>
    </row>
    <row r="19" spans="3:8" x14ac:dyDescent="0.2">
      <c r="C19" s="472" t="s">
        <v>118</v>
      </c>
      <c r="D19" s="473">
        <v>106</v>
      </c>
      <c r="E19" s="472" t="s">
        <v>116</v>
      </c>
      <c r="F19" s="473">
        <v>85</v>
      </c>
      <c r="G19" s="278"/>
      <c r="H19" s="278"/>
    </row>
    <row r="20" spans="3:8" x14ac:dyDescent="0.2">
      <c r="C20" s="474" t="s">
        <v>140</v>
      </c>
      <c r="D20" s="473">
        <v>23</v>
      </c>
      <c r="E20" s="472" t="s">
        <v>106</v>
      </c>
      <c r="F20" s="473">
        <v>697</v>
      </c>
    </row>
    <row r="21" spans="3:8" x14ac:dyDescent="0.2">
      <c r="D21" s="59"/>
      <c r="F21" s="59"/>
      <c r="G21" s="278"/>
      <c r="H21" s="278"/>
    </row>
    <row r="22" spans="3:8" x14ac:dyDescent="0.2">
      <c r="C22" s="472" t="s">
        <v>142</v>
      </c>
      <c r="D22" s="473">
        <v>13</v>
      </c>
      <c r="E22" s="472" t="s">
        <v>131</v>
      </c>
      <c r="F22" s="473">
        <v>23</v>
      </c>
      <c r="G22" s="278"/>
      <c r="H22" s="278"/>
    </row>
    <row r="23" spans="3:8" x14ac:dyDescent="0.2">
      <c r="C23" s="472" t="s">
        <v>110</v>
      </c>
      <c r="D23" s="473">
        <v>1203</v>
      </c>
      <c r="E23" s="472" t="s">
        <v>136</v>
      </c>
      <c r="F23" s="473">
        <v>16</v>
      </c>
      <c r="G23" s="278"/>
      <c r="H23" s="278"/>
    </row>
    <row r="24" spans="3:8" x14ac:dyDescent="0.2">
      <c r="C24" s="472" t="s">
        <v>236</v>
      </c>
      <c r="D24" s="473">
        <v>6</v>
      </c>
      <c r="E24" s="472" t="s">
        <v>120</v>
      </c>
      <c r="F24" s="473">
        <v>81</v>
      </c>
    </row>
    <row r="25" spans="3:8" x14ac:dyDescent="0.2">
      <c r="C25" s="472" t="s">
        <v>114</v>
      </c>
      <c r="D25" s="473">
        <v>187</v>
      </c>
      <c r="E25" s="474" t="s">
        <v>113</v>
      </c>
      <c r="F25" s="473">
        <v>5181</v>
      </c>
    </row>
    <row r="26" spans="3:8" x14ac:dyDescent="0.2">
      <c r="C26" s="472" t="s">
        <v>112</v>
      </c>
      <c r="D26" s="473">
        <v>107</v>
      </c>
      <c r="E26" s="472" t="s">
        <v>221</v>
      </c>
      <c r="F26" s="473">
        <v>24</v>
      </c>
    </row>
    <row r="27" spans="3:8" x14ac:dyDescent="0.2">
      <c r="D27" s="59"/>
      <c r="F27" s="59"/>
      <c r="G27" s="278"/>
      <c r="H27" s="278"/>
    </row>
    <row r="28" spans="3:8" x14ac:dyDescent="0.2">
      <c r="C28" s="472" t="s">
        <v>232</v>
      </c>
      <c r="D28" s="473">
        <v>3</v>
      </c>
      <c r="E28" s="474" t="s">
        <v>137</v>
      </c>
      <c r="F28" s="473">
        <v>53</v>
      </c>
      <c r="G28" s="278"/>
      <c r="H28" s="278"/>
    </row>
    <row r="29" spans="3:8" x14ac:dyDescent="0.2">
      <c r="C29" s="474" t="s">
        <v>97</v>
      </c>
      <c r="D29" s="473">
        <v>240</v>
      </c>
      <c r="E29" s="472" t="s">
        <v>103</v>
      </c>
      <c r="F29" s="473">
        <v>60</v>
      </c>
      <c r="G29" s="278"/>
      <c r="H29" s="278"/>
    </row>
    <row r="30" spans="3:8" x14ac:dyDescent="0.2">
      <c r="C30" s="472" t="s">
        <v>218</v>
      </c>
      <c r="D30" s="473">
        <v>19</v>
      </c>
      <c r="E30" s="472" t="s">
        <v>145</v>
      </c>
      <c r="F30" s="473">
        <v>18</v>
      </c>
      <c r="G30" s="277"/>
      <c r="H30" s="277"/>
    </row>
    <row r="31" spans="3:8" x14ac:dyDescent="0.2">
      <c r="C31" s="472" t="s">
        <v>141</v>
      </c>
      <c r="D31" s="473">
        <v>7</v>
      </c>
      <c r="E31" s="474" t="s">
        <v>220</v>
      </c>
      <c r="F31" s="473">
        <v>25</v>
      </c>
    </row>
    <row r="32" spans="3:8" x14ac:dyDescent="0.2">
      <c r="C32" s="474" t="s">
        <v>96</v>
      </c>
      <c r="D32" s="473">
        <v>288</v>
      </c>
      <c r="E32" s="472" t="s">
        <v>107</v>
      </c>
      <c r="F32" s="473">
        <v>616</v>
      </c>
      <c r="G32" s="278"/>
      <c r="H32" s="278"/>
    </row>
    <row r="33" spans="2:8" x14ac:dyDescent="0.2">
      <c r="D33" s="59"/>
      <c r="F33" s="59"/>
    </row>
    <row r="34" spans="2:8" x14ac:dyDescent="0.2">
      <c r="C34" s="472" t="s">
        <v>135</v>
      </c>
      <c r="D34" s="473">
        <v>32</v>
      </c>
      <c r="E34" s="472" t="s">
        <v>138</v>
      </c>
      <c r="F34" s="473">
        <v>66</v>
      </c>
    </row>
    <row r="35" spans="2:8" x14ac:dyDescent="0.2">
      <c r="C35" s="472" t="s">
        <v>249</v>
      </c>
      <c r="D35" s="473">
        <v>10</v>
      </c>
      <c r="E35" s="472" t="s">
        <v>99</v>
      </c>
      <c r="F35" s="473">
        <v>184</v>
      </c>
    </row>
    <row r="36" spans="2:8" x14ac:dyDescent="0.2">
      <c r="C36" s="472" t="s">
        <v>104</v>
      </c>
      <c r="D36" s="473">
        <v>78</v>
      </c>
      <c r="E36" s="474" t="s">
        <v>162</v>
      </c>
      <c r="F36" s="473">
        <v>27</v>
      </c>
      <c r="G36" s="277"/>
      <c r="H36" s="277"/>
    </row>
    <row r="37" spans="2:8" x14ac:dyDescent="0.2">
      <c r="C37" s="472" t="s">
        <v>147</v>
      </c>
      <c r="D37" s="473">
        <v>22</v>
      </c>
      <c r="E37" s="474" t="s">
        <v>122</v>
      </c>
      <c r="F37" s="473">
        <v>47</v>
      </c>
      <c r="G37" s="277"/>
      <c r="H37" s="277"/>
    </row>
    <row r="38" spans="2:8" x14ac:dyDescent="0.2">
      <c r="C38" s="472" t="s">
        <v>111</v>
      </c>
      <c r="D38" s="473">
        <v>45</v>
      </c>
      <c r="E38" s="474" t="s">
        <v>134</v>
      </c>
      <c r="F38" s="473">
        <v>15</v>
      </c>
    </row>
    <row r="39" spans="2:8" ht="12.75" customHeight="1" x14ac:dyDescent="0.2">
      <c r="D39" s="59"/>
      <c r="F39" s="59"/>
      <c r="G39" s="275"/>
      <c r="H39" s="275"/>
    </row>
    <row r="40" spans="2:8" ht="12.75" customHeight="1" x14ac:dyDescent="0.2">
      <c r="C40" s="472" t="s">
        <v>95</v>
      </c>
      <c r="D40" s="473">
        <v>312</v>
      </c>
      <c r="E40" s="474" t="s">
        <v>143</v>
      </c>
      <c r="F40" s="473">
        <v>11</v>
      </c>
      <c r="G40" s="275"/>
      <c r="H40" s="275"/>
    </row>
    <row r="41" spans="2:8" ht="12.75" customHeight="1" x14ac:dyDescent="0.2">
      <c r="C41" s="472" t="s">
        <v>144</v>
      </c>
      <c r="D41" s="473">
        <v>26</v>
      </c>
      <c r="E41" s="472" t="s">
        <v>125</v>
      </c>
      <c r="F41" s="473">
        <v>30</v>
      </c>
      <c r="G41" s="275"/>
      <c r="H41" s="275"/>
    </row>
    <row r="42" spans="2:8" ht="12" customHeight="1" x14ac:dyDescent="0.2">
      <c r="C42" s="474" t="s">
        <v>105</v>
      </c>
      <c r="D42" s="473">
        <v>1229</v>
      </c>
      <c r="E42" s="472" t="s">
        <v>153</v>
      </c>
      <c r="F42" s="473">
        <v>164</v>
      </c>
      <c r="G42" s="475"/>
      <c r="H42" s="475"/>
    </row>
    <row r="43" spans="2:8" x14ac:dyDescent="0.2">
      <c r="B43" s="352"/>
      <c r="C43" s="472" t="s">
        <v>130</v>
      </c>
      <c r="D43" s="473">
        <v>36</v>
      </c>
      <c r="E43" s="472" t="s">
        <v>123</v>
      </c>
      <c r="F43" s="473">
        <v>65</v>
      </c>
      <c r="G43" s="352"/>
      <c r="H43" s="352"/>
    </row>
    <row r="44" spans="2:8" x14ac:dyDescent="0.2">
      <c r="B44" s="352"/>
      <c r="C44" s="472" t="s">
        <v>100</v>
      </c>
      <c r="D44" s="473">
        <v>1823</v>
      </c>
      <c r="E44" s="472" t="s">
        <v>159</v>
      </c>
      <c r="F44" s="473">
        <v>1945</v>
      </c>
    </row>
    <row r="45" spans="2:8" x14ac:dyDescent="0.2">
      <c r="D45" s="59"/>
      <c r="F45" s="59"/>
      <c r="G45" s="238"/>
      <c r="H45" s="238"/>
    </row>
    <row r="46" spans="2:8" x14ac:dyDescent="0.2">
      <c r="C46" s="474" t="s">
        <v>98</v>
      </c>
      <c r="D46" s="473">
        <v>63</v>
      </c>
      <c r="E46" s="472" t="s">
        <v>149</v>
      </c>
      <c r="F46" s="473">
        <v>908</v>
      </c>
      <c r="G46" s="238"/>
      <c r="H46" s="238"/>
    </row>
    <row r="47" spans="2:8" x14ac:dyDescent="0.2">
      <c r="C47" s="474" t="s">
        <v>101</v>
      </c>
      <c r="D47" s="473">
        <v>400</v>
      </c>
      <c r="E47" s="472" t="s">
        <v>129</v>
      </c>
      <c r="F47" s="473">
        <v>34</v>
      </c>
      <c r="G47" s="238"/>
      <c r="H47" s="238"/>
    </row>
    <row r="48" spans="2:8" x14ac:dyDescent="0.2">
      <c r="C48" s="472" t="s">
        <v>219</v>
      </c>
      <c r="D48" s="473">
        <v>10</v>
      </c>
      <c r="E48" s="472" t="s">
        <v>150</v>
      </c>
      <c r="F48" s="473">
        <v>121</v>
      </c>
      <c r="G48" s="238"/>
      <c r="H48" s="238"/>
    </row>
    <row r="49" spans="2:23" x14ac:dyDescent="0.2">
      <c r="C49" s="472" t="s">
        <v>102</v>
      </c>
      <c r="D49" s="473">
        <v>174</v>
      </c>
      <c r="F49" s="59"/>
      <c r="G49" s="238"/>
      <c r="H49" s="238"/>
    </row>
    <row r="50" spans="2:23" x14ac:dyDescent="0.2">
      <c r="C50" s="476" t="s">
        <v>94</v>
      </c>
      <c r="D50" s="477">
        <v>14473</v>
      </c>
      <c r="E50" s="476" t="s">
        <v>70</v>
      </c>
      <c r="F50" s="477">
        <v>417</v>
      </c>
    </row>
    <row r="51" spans="2:23" x14ac:dyDescent="0.2">
      <c r="C51" s="370"/>
      <c r="D51" s="352"/>
      <c r="E51" s="472"/>
      <c r="F51" s="415"/>
    </row>
    <row r="52" spans="2:23" x14ac:dyDescent="0.2">
      <c r="C52" s="478" t="s">
        <v>86</v>
      </c>
      <c r="E52" s="474"/>
      <c r="F52" s="479"/>
    </row>
    <row r="53" spans="2:23" ht="14.25" x14ac:dyDescent="0.2">
      <c r="B53" s="229"/>
      <c r="C53" s="480" t="s">
        <v>163</v>
      </c>
    </row>
    <row r="54" spans="2:23" x14ac:dyDescent="0.2">
      <c r="C54" s="480"/>
    </row>
    <row r="55" spans="2:23" ht="12" customHeight="1" x14ac:dyDescent="0.2">
      <c r="C55" s="230" t="s">
        <v>287</v>
      </c>
    </row>
    <row r="56" spans="2:23" ht="12" customHeight="1" x14ac:dyDescent="0.2">
      <c r="C56" s="231"/>
    </row>
    <row r="57" spans="2:23" ht="12.75" customHeight="1" x14ac:dyDescent="0.2">
      <c r="C57" s="231"/>
    </row>
    <row r="59" spans="2:23" x14ac:dyDescent="0.2">
      <c r="B59" s="241"/>
      <c r="C59" s="241"/>
      <c r="D59" s="241"/>
      <c r="E59" s="241"/>
      <c r="F59" s="241"/>
      <c r="G59" s="241"/>
      <c r="H59" s="361"/>
      <c r="I59" s="241"/>
      <c r="J59" s="241"/>
      <c r="K59" s="241"/>
      <c r="L59" s="241"/>
      <c r="M59" s="241"/>
      <c r="N59" s="241"/>
      <c r="O59" s="241"/>
      <c r="P59" s="241"/>
      <c r="Q59" s="241"/>
      <c r="R59" s="241"/>
      <c r="S59" s="241"/>
      <c r="T59" s="241"/>
      <c r="U59" s="241"/>
      <c r="V59" s="241"/>
      <c r="W59" s="241"/>
    </row>
  </sheetData>
  <customSheetViews>
    <customSheetView guid="{2C045F60-6AB2-44F0-B91E-AB5C1A883BD2}" showPageBreaks="1" printArea="1" view="pageBreakPreview" topLeftCell="A4">
      <selection activeCell="F13" sqref="F13:F49"/>
      <pageMargins left="0.75" right="0.75" top="1" bottom="1" header="0.5" footer="0.5"/>
      <pageSetup scale="85" orientation="portrait" r:id="rId1"/>
      <headerFooter alignWithMargins="0"/>
    </customSheetView>
    <customSheetView guid="{F4665436-DFC3-47B1-A482-DE3E62B43168}" showPageBreaks="1" printArea="1" view="pageBreakPreview" showRuler="0">
      <selection activeCell="G72" sqref="G72"/>
      <pageMargins left="0.75" right="0.75" top="1" bottom="1" header="0.5" footer="0.5"/>
      <pageSetup scale="77" orientation="portrait" r:id="rId2"/>
      <headerFooter alignWithMargins="0"/>
    </customSheetView>
    <customSheetView guid="{F1F7BD3E-FC2C-462F-A022-5270024FE9F6}" showPageBreaks="1" view="pageBreakPreview" topLeftCell="A4">
      <selection activeCell="F13" sqref="F13:F49"/>
      <pageMargins left="0.75" right="0.75" top="1" bottom="1" header="0.5" footer="0.5"/>
      <pageSetup scale="85" orientation="portrait" r:id="rId3"/>
      <headerFooter alignWithMargins="0"/>
    </customSheetView>
  </customSheetViews>
  <mergeCells count="1">
    <mergeCell ref="C6:G6"/>
  </mergeCells>
  <phoneticPr fontId="8" type="noConversion"/>
  <pageMargins left="0.75" right="0.75" top="1" bottom="1" header="0.5" footer="0.5"/>
  <pageSetup scale="85" orientation="portrait" r:id="rId4"/>
  <headerFooter alignWithMargins="0"/>
  <drawing r:id="rId5"/>
  <legacyDrawing r:id="rId6"/>
  <oleObjects>
    <mc:AlternateContent xmlns:mc="http://schemas.openxmlformats.org/markup-compatibility/2006">
      <mc:Choice Requires="x14">
        <oleObject progId="MSPhotoEd.3" shapeId="14337" r:id="rId7">
          <objectPr defaultSize="0" autoPict="0" r:id="rId8">
            <anchor moveWithCells="1" sizeWithCells="1">
              <from>
                <xdr:col>0</xdr:col>
                <xdr:colOff>47625</xdr:colOff>
                <xdr:row>0</xdr:row>
                <xdr:rowOff>57150</xdr:rowOff>
              </from>
              <to>
                <xdr:col>1</xdr:col>
                <xdr:colOff>95250</xdr:colOff>
                <xdr:row>3</xdr:row>
                <xdr:rowOff>19050</xdr:rowOff>
              </to>
            </anchor>
          </objectPr>
        </oleObject>
      </mc:Choice>
      <mc:Fallback>
        <oleObject progId="MSPhotoEd.3" shapeId="14337" r:id="rId7"/>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C3:J60"/>
  <sheetViews>
    <sheetView zoomScaleNormal="100" workbookViewId="0">
      <selection activeCell="H5" sqref="H5"/>
    </sheetView>
  </sheetViews>
  <sheetFormatPr defaultColWidth="9.140625" defaultRowHeight="12.75" x14ac:dyDescent="0.2"/>
  <cols>
    <col min="1" max="1" width="9.140625" style="358"/>
    <col min="2" max="2" width="9.140625" style="358" customWidth="1"/>
    <col min="3" max="3" width="7.85546875" style="358" customWidth="1"/>
    <col min="4" max="4" width="62.28515625" style="362" customWidth="1"/>
    <col min="5" max="5" width="15.85546875" style="358" customWidth="1"/>
    <col min="6" max="6" width="12.5703125" style="358" customWidth="1"/>
    <col min="7" max="7" width="14.140625" style="358" customWidth="1"/>
    <col min="8" max="8" width="14.28515625" style="358" customWidth="1"/>
    <col min="9" max="9" width="11" style="358" customWidth="1"/>
    <col min="10" max="16384" width="9.140625" style="358"/>
  </cols>
  <sheetData>
    <row r="3" spans="3:9" x14ac:dyDescent="0.2">
      <c r="F3" s="354" t="s">
        <v>517</v>
      </c>
    </row>
    <row r="4" spans="3:9" ht="15" x14ac:dyDescent="0.25">
      <c r="D4" s="514"/>
      <c r="E4" s="514"/>
      <c r="F4" s="514"/>
      <c r="G4" s="514"/>
    </row>
    <row r="8" spans="3:9" ht="15.75" x14ac:dyDescent="0.25">
      <c r="C8" s="303" t="s">
        <v>395</v>
      </c>
      <c r="D8" s="533" t="s">
        <v>425</v>
      </c>
      <c r="E8" s="533"/>
      <c r="F8" s="533"/>
      <c r="G8" s="533"/>
      <c r="H8" s="533"/>
    </row>
    <row r="10" spans="3:9" x14ac:dyDescent="0.2">
      <c r="D10" s="304"/>
      <c r="E10" s="237"/>
      <c r="F10" s="237"/>
      <c r="G10" s="352"/>
    </row>
    <row r="11" spans="3:9" x14ac:dyDescent="0.2">
      <c r="D11" s="363"/>
      <c r="E11" s="363">
        <v>2009</v>
      </c>
      <c r="F11" s="363">
        <v>2010</v>
      </c>
      <c r="G11" s="363">
        <v>2011</v>
      </c>
      <c r="H11" s="363">
        <v>2012</v>
      </c>
    </row>
    <row r="12" spans="3:9" x14ac:dyDescent="0.2">
      <c r="D12" s="272"/>
      <c r="E12" s="305"/>
      <c r="F12" s="305"/>
    </row>
    <row r="13" spans="3:9" x14ac:dyDescent="0.2">
      <c r="D13" s="354" t="s">
        <v>331</v>
      </c>
      <c r="E13" s="306">
        <f>SUM(E15+E30+E37)</f>
        <v>3694</v>
      </c>
      <c r="F13" s="306">
        <f t="shared" ref="F13:H13" si="0">SUM(F15+F30+F37)</f>
        <v>3618</v>
      </c>
      <c r="G13" s="306">
        <f t="shared" si="0"/>
        <v>3593</v>
      </c>
      <c r="H13" s="306">
        <f t="shared" si="0"/>
        <v>3634</v>
      </c>
      <c r="I13" s="352"/>
    </row>
    <row r="14" spans="3:9" x14ac:dyDescent="0.2">
      <c r="E14" s="307"/>
      <c r="F14" s="307"/>
      <c r="G14" s="307"/>
      <c r="H14" s="307"/>
      <c r="I14" s="88"/>
    </row>
    <row r="15" spans="3:9" x14ac:dyDescent="0.2">
      <c r="D15" s="354" t="s">
        <v>332</v>
      </c>
      <c r="E15" s="306">
        <f>SUM(E16:E25)</f>
        <v>2366</v>
      </c>
      <c r="F15" s="306">
        <f t="shared" ref="F15:H15" si="1">SUM(F16:F25)</f>
        <v>2498</v>
      </c>
      <c r="G15" s="306">
        <f t="shared" si="1"/>
        <v>2472</v>
      </c>
      <c r="H15" s="306">
        <f t="shared" si="1"/>
        <v>2476</v>
      </c>
      <c r="I15" s="88"/>
    </row>
    <row r="16" spans="3:9" x14ac:dyDescent="0.2">
      <c r="D16" s="358" t="s">
        <v>371</v>
      </c>
      <c r="E16" s="309">
        <v>218</v>
      </c>
      <c r="F16" s="310"/>
      <c r="G16" s="309"/>
      <c r="H16" s="311"/>
      <c r="I16" s="88"/>
    </row>
    <row r="17" spans="4:10" x14ac:dyDescent="0.2">
      <c r="D17" s="222" t="s">
        <v>372</v>
      </c>
      <c r="E17" s="309"/>
      <c r="F17" s="310">
        <v>209</v>
      </c>
      <c r="G17" s="309">
        <v>205</v>
      </c>
      <c r="H17" s="311">
        <v>209</v>
      </c>
      <c r="I17" s="88"/>
    </row>
    <row r="18" spans="4:10" ht="14.25" x14ac:dyDescent="0.2">
      <c r="D18" s="222" t="s">
        <v>373</v>
      </c>
      <c r="E18" s="309">
        <v>845</v>
      </c>
      <c r="F18" s="313"/>
      <c r="G18" s="309"/>
      <c r="H18" s="314"/>
      <c r="I18" s="88"/>
    </row>
    <row r="19" spans="4:10" x14ac:dyDescent="0.2">
      <c r="D19" s="358" t="s">
        <v>374</v>
      </c>
      <c r="E19" s="309"/>
      <c r="F19" s="309">
        <v>797</v>
      </c>
      <c r="G19" s="309">
        <v>796</v>
      </c>
      <c r="H19" s="311">
        <v>798</v>
      </c>
      <c r="I19" s="88"/>
    </row>
    <row r="20" spans="4:10" ht="14.25" customHeight="1" x14ac:dyDescent="0.2">
      <c r="D20" s="222" t="s">
        <v>375</v>
      </c>
      <c r="E20" s="309">
        <v>861</v>
      </c>
      <c r="F20" s="310">
        <v>844</v>
      </c>
      <c r="G20" s="309">
        <v>838</v>
      </c>
      <c r="H20" s="311">
        <v>840</v>
      </c>
      <c r="I20" s="88"/>
      <c r="J20" s="354"/>
    </row>
    <row r="21" spans="4:10" ht="14.25" x14ac:dyDescent="0.2">
      <c r="D21" s="222" t="s">
        <v>376</v>
      </c>
      <c r="E21" s="309">
        <v>330</v>
      </c>
      <c r="F21" s="313"/>
      <c r="G21" s="309"/>
      <c r="H21" s="311"/>
      <c r="I21" s="88"/>
    </row>
    <row r="22" spans="4:10" x14ac:dyDescent="0.2">
      <c r="D22" s="222" t="s">
        <v>377</v>
      </c>
      <c r="E22" s="309"/>
      <c r="F22" s="309">
        <v>71</v>
      </c>
      <c r="G22" s="309">
        <v>72</v>
      </c>
      <c r="H22" s="311">
        <v>69</v>
      </c>
      <c r="I22" s="88"/>
    </row>
    <row r="23" spans="4:10" x14ac:dyDescent="0.2">
      <c r="D23" s="222" t="s">
        <v>378</v>
      </c>
      <c r="E23" s="309"/>
      <c r="F23" s="309">
        <v>223</v>
      </c>
      <c r="G23" s="309">
        <v>216</v>
      </c>
      <c r="H23" s="311">
        <v>219</v>
      </c>
      <c r="I23" s="88"/>
    </row>
    <row r="24" spans="4:10" x14ac:dyDescent="0.2">
      <c r="D24" s="222" t="s">
        <v>379</v>
      </c>
      <c r="E24" s="309"/>
      <c r="F24" s="309">
        <v>254</v>
      </c>
      <c r="G24" s="309">
        <v>250</v>
      </c>
      <c r="H24" s="311">
        <v>249</v>
      </c>
      <c r="I24" s="88"/>
    </row>
    <row r="25" spans="4:10" x14ac:dyDescent="0.2">
      <c r="D25" s="358" t="s">
        <v>380</v>
      </c>
      <c r="E25" s="309">
        <v>112</v>
      </c>
      <c r="F25" s="310">
        <v>100</v>
      </c>
      <c r="G25" s="309">
        <v>95</v>
      </c>
      <c r="H25" s="311">
        <v>92</v>
      </c>
      <c r="I25" s="88"/>
    </row>
    <row r="26" spans="4:10" x14ac:dyDescent="0.2">
      <c r="D26" s="308"/>
      <c r="E26" s="316"/>
      <c r="F26" s="316"/>
      <c r="G26" s="307"/>
      <c r="H26" s="307"/>
      <c r="I26" s="88"/>
    </row>
    <row r="27" spans="4:10" x14ac:dyDescent="0.2">
      <c r="D27" s="308"/>
      <c r="E27" s="316"/>
      <c r="F27" s="316"/>
      <c r="G27" s="307"/>
      <c r="H27" s="307"/>
      <c r="I27" s="88"/>
    </row>
    <row r="28" spans="4:10" ht="12" customHeight="1" x14ac:dyDescent="0.2">
      <c r="E28" s="316"/>
      <c r="F28" s="316"/>
      <c r="G28" s="307"/>
      <c r="H28" s="307"/>
      <c r="I28" s="88"/>
    </row>
    <row r="29" spans="4:10" ht="11.25" customHeight="1" x14ac:dyDescent="0.2">
      <c r="E29" s="316"/>
      <c r="F29" s="316"/>
      <c r="G29" s="307"/>
      <c r="H29" s="307"/>
      <c r="I29" s="88"/>
    </row>
    <row r="30" spans="4:10" ht="15" x14ac:dyDescent="0.25">
      <c r="D30" s="354" t="s">
        <v>340</v>
      </c>
      <c r="E30" s="317">
        <f>SUM(E31:E34)</f>
        <v>1124</v>
      </c>
      <c r="F30" s="317">
        <f>SUM(F32:F34)</f>
        <v>925</v>
      </c>
      <c r="G30" s="272">
        <f>SUM(G32:G34)</f>
        <v>908</v>
      </c>
      <c r="H30" s="272">
        <f>SUM(H31:H34)</f>
        <v>952</v>
      </c>
      <c r="I30" s="165"/>
    </row>
    <row r="31" spans="4:10" x14ac:dyDescent="0.2">
      <c r="D31" s="358" t="s">
        <v>381</v>
      </c>
      <c r="E31" s="309">
        <v>232</v>
      </c>
      <c r="F31" s="318"/>
      <c r="G31" s="309"/>
      <c r="H31" s="311"/>
      <c r="I31" s="166"/>
    </row>
    <row r="32" spans="4:10" x14ac:dyDescent="0.2">
      <c r="D32" s="358" t="s">
        <v>382</v>
      </c>
      <c r="E32" s="309">
        <v>802</v>
      </c>
      <c r="F32" s="309">
        <v>839</v>
      </c>
      <c r="G32" s="309">
        <v>840</v>
      </c>
      <c r="H32" s="311">
        <v>889</v>
      </c>
    </row>
    <row r="33" spans="3:10" x14ac:dyDescent="0.2">
      <c r="D33" s="358" t="s">
        <v>383</v>
      </c>
      <c r="E33" s="309">
        <v>65</v>
      </c>
      <c r="F33" s="309">
        <v>62</v>
      </c>
      <c r="G33" s="309">
        <v>47</v>
      </c>
      <c r="H33" s="311">
        <v>45</v>
      </c>
    </row>
    <row r="34" spans="3:10" x14ac:dyDescent="0.2">
      <c r="D34" s="358" t="s">
        <v>384</v>
      </c>
      <c r="E34" s="309">
        <v>25</v>
      </c>
      <c r="F34" s="309">
        <v>24</v>
      </c>
      <c r="G34" s="309">
        <v>21</v>
      </c>
      <c r="H34" s="311">
        <v>18</v>
      </c>
    </row>
    <row r="35" spans="3:10" x14ac:dyDescent="0.2">
      <c r="E35" s="307"/>
      <c r="F35" s="307"/>
      <c r="G35" s="307"/>
      <c r="H35" s="307"/>
    </row>
    <row r="36" spans="3:10" x14ac:dyDescent="0.2">
      <c r="E36" s="316"/>
      <c r="F36" s="316"/>
      <c r="G36" s="307"/>
      <c r="H36" s="307"/>
    </row>
    <row r="37" spans="3:10" x14ac:dyDescent="0.2">
      <c r="D37" s="354" t="s">
        <v>345</v>
      </c>
      <c r="E37" s="317">
        <f>SUM(E38:E41)</f>
        <v>204</v>
      </c>
      <c r="F37" s="317">
        <f>SUM(F38:F43)</f>
        <v>195</v>
      </c>
      <c r="G37" s="272">
        <f>SUM(G38:G43)</f>
        <v>213</v>
      </c>
      <c r="H37" s="272">
        <f>SUM(H38:H43)</f>
        <v>206</v>
      </c>
    </row>
    <row r="38" spans="3:10" x14ac:dyDescent="0.2">
      <c r="D38" s="358" t="s">
        <v>385</v>
      </c>
      <c r="E38" s="309">
        <v>20</v>
      </c>
      <c r="F38" s="318">
        <v>18</v>
      </c>
      <c r="G38" s="309">
        <v>20</v>
      </c>
      <c r="H38" s="311">
        <v>19</v>
      </c>
    </row>
    <row r="39" spans="3:10" x14ac:dyDescent="0.2">
      <c r="D39" s="358" t="s">
        <v>386</v>
      </c>
      <c r="E39" s="309">
        <v>116</v>
      </c>
      <c r="F39" s="318">
        <v>107</v>
      </c>
      <c r="G39" s="309">
        <v>103</v>
      </c>
      <c r="H39" s="311">
        <v>93</v>
      </c>
    </row>
    <row r="40" spans="3:10" x14ac:dyDescent="0.2">
      <c r="D40" s="358" t="s">
        <v>387</v>
      </c>
      <c r="E40" s="309">
        <v>6</v>
      </c>
      <c r="F40" s="318">
        <v>6</v>
      </c>
      <c r="G40" s="309">
        <v>6</v>
      </c>
      <c r="H40" s="311">
        <v>5</v>
      </c>
    </row>
    <row r="41" spans="3:10" x14ac:dyDescent="0.2">
      <c r="D41" s="358" t="s">
        <v>388</v>
      </c>
      <c r="E41" s="309">
        <v>62</v>
      </c>
      <c r="F41" s="318">
        <v>59</v>
      </c>
      <c r="G41" s="309">
        <v>62</v>
      </c>
      <c r="H41" s="311">
        <v>63</v>
      </c>
    </row>
    <row r="42" spans="3:10" s="354" customFormat="1" x14ac:dyDescent="0.2">
      <c r="D42" s="358" t="s">
        <v>389</v>
      </c>
      <c r="E42" s="285"/>
      <c r="F42" s="285"/>
      <c r="G42" s="309">
        <v>19</v>
      </c>
      <c r="H42" s="311">
        <v>21</v>
      </c>
      <c r="I42" s="358"/>
      <c r="J42" s="358"/>
    </row>
    <row r="43" spans="3:10" s="354" customFormat="1" x14ac:dyDescent="0.2">
      <c r="D43" s="358" t="s">
        <v>390</v>
      </c>
      <c r="E43" s="285"/>
      <c r="F43" s="285">
        <v>5</v>
      </c>
      <c r="G43" s="309">
        <v>3</v>
      </c>
      <c r="H43" s="311">
        <v>5</v>
      </c>
      <c r="I43" s="358"/>
      <c r="J43" s="358"/>
    </row>
    <row r="44" spans="3:10" x14ac:dyDescent="0.2">
      <c r="C44" s="352"/>
      <c r="D44" s="304"/>
      <c r="E44" s="251"/>
      <c r="F44" s="251"/>
      <c r="G44" s="251"/>
      <c r="H44" s="251"/>
    </row>
    <row r="46" spans="3:10" ht="14.25" x14ac:dyDescent="0.2">
      <c r="C46" s="320"/>
    </row>
    <row r="47" spans="3:10" ht="14.25" x14ac:dyDescent="0.2">
      <c r="C47" s="321"/>
    </row>
    <row r="48" spans="3:10" ht="14.25" x14ac:dyDescent="0.2">
      <c r="C48" s="321"/>
    </row>
    <row r="49" spans="3:7" ht="14.25" x14ac:dyDescent="0.2">
      <c r="C49" s="321"/>
    </row>
    <row r="50" spans="3:7" x14ac:dyDescent="0.2">
      <c r="C50" s="222"/>
      <c r="D50" s="322"/>
    </row>
    <row r="51" spans="3:7" x14ac:dyDescent="0.2">
      <c r="D51" s="230" t="s">
        <v>353</v>
      </c>
    </row>
    <row r="58" spans="3:7" x14ac:dyDescent="0.2">
      <c r="C58" s="244"/>
    </row>
    <row r="59" spans="3:7" x14ac:dyDescent="0.2">
      <c r="C59" s="244"/>
    </row>
    <row r="60" spans="3:7" x14ac:dyDescent="0.2">
      <c r="C60" s="541"/>
      <c r="D60" s="541"/>
      <c r="E60" s="541"/>
      <c r="F60" s="541"/>
      <c r="G60" s="541"/>
    </row>
  </sheetData>
  <customSheetViews>
    <customSheetView guid="{2C045F60-6AB2-44F0-B91E-AB5C1A883BD2}" scale="60" showPageBreaks="1" printArea="1" hiddenRows="1" hiddenColumns="1" view="pageBreakPreview">
      <selection activeCell="J47" sqref="J47"/>
      <pageMargins left="0.7" right="0.7" top="0.75" bottom="0.75" header="0.3" footer="0.3"/>
      <pageSetup scale="59" orientation="portrait" r:id="rId1"/>
    </customSheetView>
    <customSheetView guid="{F1F7BD3E-FC2C-462F-A022-5270024FE9F6}" scale="60" showPageBreaks="1" view="pageBreakPreview">
      <selection activeCell="J47" sqref="J47"/>
      <pageMargins left="0.7" right="0.7" top="0.75" bottom="0.75" header="0.3" footer="0.3"/>
      <pageSetup scale="59" orientation="portrait" r:id="rId2"/>
    </customSheetView>
  </customSheetViews>
  <mergeCells count="2">
    <mergeCell ref="C60:G60"/>
    <mergeCell ref="D8:H8"/>
  </mergeCells>
  <pageMargins left="0.7" right="0.7" top="0.75" bottom="0.75" header="0.3" footer="0.3"/>
  <pageSetup scale="63" orientation="portrait" r:id="rId3"/>
  <drawing r:id="rId4"/>
  <legacyDrawing r:id="rId5"/>
  <oleObjects>
    <mc:AlternateContent xmlns:mc="http://schemas.openxmlformats.org/markup-compatibility/2006">
      <mc:Choice Requires="x14">
        <oleObject progId="MSPhotoEd.3" shapeId="676867" r:id="rId6">
          <objectPr defaultSize="0" autoPict="0" r:id="rId7">
            <anchor moveWithCells="1" sizeWithCells="1">
              <from>
                <xdr:col>0</xdr:col>
                <xdr:colOff>104775</xdr:colOff>
                <xdr:row>0</xdr:row>
                <xdr:rowOff>19050</xdr:rowOff>
              </from>
              <to>
                <xdr:col>2</xdr:col>
                <xdr:colOff>152400</xdr:colOff>
                <xdr:row>4</xdr:row>
                <xdr:rowOff>38100</xdr:rowOff>
              </to>
            </anchor>
          </objectPr>
        </oleObject>
      </mc:Choice>
      <mc:Fallback>
        <oleObject progId="MSPhotoEd.3" shapeId="676867" r:id="rId6"/>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B2:J42"/>
  <sheetViews>
    <sheetView zoomScaleNormal="100" workbookViewId="0">
      <selection activeCell="I4" sqref="I4"/>
    </sheetView>
  </sheetViews>
  <sheetFormatPr defaultColWidth="9.140625" defaultRowHeight="12.75" x14ac:dyDescent="0.2"/>
  <cols>
    <col min="1" max="1" width="9.140625" style="299"/>
    <col min="2" max="2" width="9.42578125" style="299" customWidth="1"/>
    <col min="3" max="3" width="49.5703125" style="299" customWidth="1"/>
    <col min="4" max="6" width="8.7109375" style="299" customWidth="1"/>
    <col min="7" max="7" width="8.7109375" style="164" customWidth="1"/>
    <col min="8" max="8" width="8.7109375" style="299" customWidth="1"/>
    <col min="9" max="9" width="9.5703125" style="299" customWidth="1"/>
    <col min="10" max="16384" width="9.140625" style="299"/>
  </cols>
  <sheetData>
    <row r="2" spans="2:10" x14ac:dyDescent="0.2">
      <c r="E2" s="354" t="s">
        <v>517</v>
      </c>
      <c r="F2" s="358"/>
      <c r="G2" s="358"/>
    </row>
    <row r="3" spans="2:10" x14ac:dyDescent="0.2">
      <c r="E3" s="164"/>
    </row>
    <row r="4" spans="2:10" ht="15" x14ac:dyDescent="0.25">
      <c r="D4" s="300"/>
      <c r="E4" s="300"/>
      <c r="F4" s="300"/>
      <c r="G4" s="300"/>
      <c r="H4" s="300"/>
      <c r="I4" s="300"/>
    </row>
    <row r="7" spans="2:10" ht="15.75" x14ac:dyDescent="0.25">
      <c r="B7" s="323" t="s">
        <v>393</v>
      </c>
      <c r="C7" s="533" t="s">
        <v>428</v>
      </c>
      <c r="D7" s="533"/>
      <c r="E7" s="533"/>
      <c r="F7" s="533"/>
      <c r="G7" s="533"/>
      <c r="H7" s="533"/>
      <c r="I7" s="533"/>
    </row>
    <row r="8" spans="2:10" x14ac:dyDescent="0.2">
      <c r="C8" s="324"/>
      <c r="D8" s="542" t="s">
        <v>354</v>
      </c>
      <c r="E8" s="543"/>
      <c r="F8" s="543"/>
      <c r="G8" s="542" t="s">
        <v>355</v>
      </c>
      <c r="H8" s="543"/>
      <c r="I8" s="543"/>
    </row>
    <row r="9" spans="2:10" x14ac:dyDescent="0.2">
      <c r="C9" s="237"/>
      <c r="D9" s="301" t="s">
        <v>11</v>
      </c>
      <c r="E9" s="301" t="s">
        <v>14</v>
      </c>
      <c r="F9" s="285" t="s">
        <v>13</v>
      </c>
      <c r="G9" s="301" t="s">
        <v>11</v>
      </c>
      <c r="H9" s="285" t="s">
        <v>14</v>
      </c>
      <c r="I9" s="302" t="s">
        <v>13</v>
      </c>
    </row>
    <row r="10" spans="2:10" x14ac:dyDescent="0.2">
      <c r="C10" s="325"/>
      <c r="D10" s="326"/>
      <c r="E10" s="286"/>
      <c r="F10" s="287"/>
      <c r="G10" s="326"/>
      <c r="H10" s="286"/>
      <c r="I10" s="287"/>
      <c r="J10" s="65"/>
    </row>
    <row r="11" spans="2:10" x14ac:dyDescent="0.2">
      <c r="C11" s="164" t="s">
        <v>331</v>
      </c>
      <c r="D11" s="327">
        <v>3593</v>
      </c>
      <c r="E11" s="327">
        <v>1894</v>
      </c>
      <c r="F11" s="328">
        <v>1699</v>
      </c>
      <c r="G11" s="327">
        <v>3634</v>
      </c>
      <c r="H11" s="327">
        <v>1921</v>
      </c>
      <c r="I11" s="328">
        <v>1713</v>
      </c>
      <c r="J11" s="65"/>
    </row>
    <row r="12" spans="2:10" x14ac:dyDescent="0.2">
      <c r="C12" s="164"/>
      <c r="D12" s="329"/>
      <c r="E12" s="330"/>
      <c r="F12" s="288"/>
      <c r="G12" s="329"/>
      <c r="H12" s="330"/>
      <c r="I12" s="288"/>
      <c r="J12" s="65"/>
    </row>
    <row r="13" spans="2:10" x14ac:dyDescent="0.2">
      <c r="C13" s="164" t="s">
        <v>332</v>
      </c>
      <c r="D13" s="331">
        <f t="shared" ref="D13:F13" si="0">SUM(D14+D15+D16+D17+D21)</f>
        <v>2472</v>
      </c>
      <c r="E13" s="331">
        <f t="shared" si="0"/>
        <v>1381</v>
      </c>
      <c r="F13" s="332">
        <f t="shared" si="0"/>
        <v>1091</v>
      </c>
      <c r="G13" s="331">
        <v>2476</v>
      </c>
      <c r="H13" s="331">
        <v>1396</v>
      </c>
      <c r="I13" s="332">
        <v>1080</v>
      </c>
      <c r="J13" s="65"/>
    </row>
    <row r="14" spans="2:10" ht="14.25" customHeight="1" x14ac:dyDescent="0.2">
      <c r="C14" s="222" t="s">
        <v>333</v>
      </c>
      <c r="D14" s="334">
        <f t="shared" ref="D14:D34" si="1">E14+F14</f>
        <v>205</v>
      </c>
      <c r="E14" s="333">
        <v>188</v>
      </c>
      <c r="F14" s="335">
        <v>17</v>
      </c>
      <c r="G14" s="334">
        <v>209</v>
      </c>
      <c r="H14" s="333">
        <v>189</v>
      </c>
      <c r="I14" s="335">
        <v>20</v>
      </c>
      <c r="J14" s="65"/>
    </row>
    <row r="15" spans="2:10" x14ac:dyDescent="0.2">
      <c r="C15" s="336" t="s">
        <v>334</v>
      </c>
      <c r="D15" s="334">
        <f t="shared" si="1"/>
        <v>796</v>
      </c>
      <c r="E15" s="333">
        <v>290</v>
      </c>
      <c r="F15" s="335">
        <v>506</v>
      </c>
      <c r="G15" s="334">
        <v>798</v>
      </c>
      <c r="H15" s="333">
        <v>286</v>
      </c>
      <c r="I15" s="335">
        <v>512</v>
      </c>
      <c r="J15" s="65"/>
    </row>
    <row r="16" spans="2:10" x14ac:dyDescent="0.2">
      <c r="C16" s="315" t="s">
        <v>335</v>
      </c>
      <c r="D16" s="334">
        <f t="shared" si="1"/>
        <v>838</v>
      </c>
      <c r="E16" s="333">
        <v>615</v>
      </c>
      <c r="F16" s="335">
        <v>223</v>
      </c>
      <c r="G16" s="334">
        <v>840</v>
      </c>
      <c r="H16" s="333">
        <v>627</v>
      </c>
      <c r="I16" s="335">
        <v>213</v>
      </c>
      <c r="J16" s="65"/>
    </row>
    <row r="17" spans="3:10" x14ac:dyDescent="0.2">
      <c r="C17" s="315" t="s">
        <v>336</v>
      </c>
      <c r="D17" s="334">
        <f t="shared" si="1"/>
        <v>538</v>
      </c>
      <c r="E17" s="337">
        <f>E18+E19+E20</f>
        <v>248</v>
      </c>
      <c r="F17" s="338">
        <f>F18+F19+F20</f>
        <v>290</v>
      </c>
      <c r="G17" s="334">
        <v>537</v>
      </c>
      <c r="H17" s="337">
        <v>254</v>
      </c>
      <c r="I17" s="338">
        <v>283</v>
      </c>
      <c r="J17" s="65"/>
    </row>
    <row r="18" spans="3:10" x14ac:dyDescent="0.2">
      <c r="C18" s="339" t="s">
        <v>76</v>
      </c>
      <c r="D18" s="334">
        <f t="shared" si="1"/>
        <v>72</v>
      </c>
      <c r="E18" s="333">
        <v>56</v>
      </c>
      <c r="F18" s="335">
        <v>16</v>
      </c>
      <c r="G18" s="334">
        <v>69</v>
      </c>
      <c r="H18" s="340">
        <v>55</v>
      </c>
      <c r="I18" s="341">
        <v>14</v>
      </c>
      <c r="J18" s="65"/>
    </row>
    <row r="19" spans="3:10" x14ac:dyDescent="0.2">
      <c r="C19" s="339" t="s">
        <v>337</v>
      </c>
      <c r="D19" s="334">
        <f t="shared" si="1"/>
        <v>216</v>
      </c>
      <c r="E19" s="333">
        <v>113</v>
      </c>
      <c r="F19" s="335">
        <v>103</v>
      </c>
      <c r="G19" s="334">
        <v>219</v>
      </c>
      <c r="H19" s="340">
        <v>118</v>
      </c>
      <c r="I19" s="341">
        <v>101</v>
      </c>
      <c r="J19" s="65"/>
    </row>
    <row r="20" spans="3:10" x14ac:dyDescent="0.2">
      <c r="C20" s="339" t="s">
        <v>338</v>
      </c>
      <c r="D20" s="334">
        <f t="shared" si="1"/>
        <v>250</v>
      </c>
      <c r="E20" s="333">
        <v>79</v>
      </c>
      <c r="F20" s="335">
        <v>171</v>
      </c>
      <c r="G20" s="334">
        <v>249</v>
      </c>
      <c r="H20" s="340">
        <v>81</v>
      </c>
      <c r="I20" s="341">
        <v>168</v>
      </c>
      <c r="J20" s="65"/>
    </row>
    <row r="21" spans="3:10" x14ac:dyDescent="0.2">
      <c r="C21" s="336" t="s">
        <v>339</v>
      </c>
      <c r="D21" s="334">
        <f t="shared" si="1"/>
        <v>95</v>
      </c>
      <c r="E21" s="333">
        <v>40</v>
      </c>
      <c r="F21" s="335">
        <v>55</v>
      </c>
      <c r="G21" s="334">
        <v>92</v>
      </c>
      <c r="H21" s="333">
        <v>40</v>
      </c>
      <c r="I21" s="335">
        <v>52</v>
      </c>
      <c r="J21" s="65"/>
    </row>
    <row r="22" spans="3:10" x14ac:dyDescent="0.2">
      <c r="C22" s="222"/>
      <c r="D22" s="329"/>
      <c r="E22" s="333"/>
      <c r="F22" s="335"/>
      <c r="G22" s="329"/>
      <c r="H22" s="333"/>
      <c r="I22" s="335"/>
      <c r="J22" s="65"/>
    </row>
    <row r="23" spans="3:10" x14ac:dyDescent="0.2">
      <c r="C23" s="164" t="s">
        <v>340</v>
      </c>
      <c r="D23" s="331">
        <f t="shared" ref="D23:F23" si="2">SUM(D24:D27)</f>
        <v>908</v>
      </c>
      <c r="E23" s="331">
        <f t="shared" si="2"/>
        <v>394</v>
      </c>
      <c r="F23" s="332">
        <f t="shared" si="2"/>
        <v>514</v>
      </c>
      <c r="G23" s="331">
        <v>952</v>
      </c>
      <c r="H23" s="331">
        <v>409</v>
      </c>
      <c r="I23" s="332">
        <v>543</v>
      </c>
      <c r="J23" s="65"/>
    </row>
    <row r="24" spans="3:10" ht="12.75" customHeight="1" x14ac:dyDescent="0.2">
      <c r="C24" s="299" t="s">
        <v>341</v>
      </c>
      <c r="D24" s="334">
        <f>E24+F24</f>
        <v>840</v>
      </c>
      <c r="E24" s="333">
        <v>349</v>
      </c>
      <c r="F24" s="342">
        <v>491</v>
      </c>
      <c r="G24" s="334">
        <v>889</v>
      </c>
      <c r="H24" s="333">
        <v>367</v>
      </c>
      <c r="I24" s="342">
        <v>522</v>
      </c>
      <c r="J24" s="65"/>
    </row>
    <row r="25" spans="3:10" x14ac:dyDescent="0.2">
      <c r="C25" s="222" t="s">
        <v>342</v>
      </c>
      <c r="D25" s="334">
        <f>E25+F25</f>
        <v>47</v>
      </c>
      <c r="E25" s="333">
        <v>31</v>
      </c>
      <c r="F25" s="342">
        <v>16</v>
      </c>
      <c r="G25" s="334">
        <v>45</v>
      </c>
      <c r="H25" s="333">
        <v>30</v>
      </c>
      <c r="I25" s="342">
        <v>15</v>
      </c>
      <c r="J25" s="65"/>
    </row>
    <row r="26" spans="3:10" x14ac:dyDescent="0.2">
      <c r="C26" s="222" t="s">
        <v>343</v>
      </c>
      <c r="D26" s="334">
        <f>E26+F26</f>
        <v>21</v>
      </c>
      <c r="E26" s="333">
        <v>14</v>
      </c>
      <c r="F26" s="342">
        <v>7</v>
      </c>
      <c r="G26" s="334">
        <v>18</v>
      </c>
      <c r="H26" s="333">
        <v>12</v>
      </c>
      <c r="I26" s="342">
        <v>6</v>
      </c>
      <c r="J26" s="65"/>
    </row>
    <row r="27" spans="3:10" ht="14.25" x14ac:dyDescent="0.2">
      <c r="C27" s="222" t="s">
        <v>344</v>
      </c>
      <c r="D27" s="334"/>
      <c r="E27" s="343"/>
      <c r="F27" s="335"/>
      <c r="G27" s="334"/>
      <c r="H27" s="343"/>
      <c r="I27" s="335"/>
      <c r="J27" s="65"/>
    </row>
    <row r="28" spans="3:10" x14ac:dyDescent="0.2">
      <c r="D28" s="329"/>
      <c r="E28" s="333"/>
      <c r="F28" s="335"/>
      <c r="G28" s="329"/>
      <c r="H28" s="333"/>
      <c r="I28" s="335"/>
      <c r="J28" s="65"/>
    </row>
    <row r="29" spans="3:10" x14ac:dyDescent="0.2">
      <c r="C29" s="164" t="s">
        <v>345</v>
      </c>
      <c r="D29" s="329">
        <f t="shared" ref="D29:F29" si="3">SUM(D30:D34)</f>
        <v>194</v>
      </c>
      <c r="E29" s="331">
        <f t="shared" si="3"/>
        <v>104</v>
      </c>
      <c r="F29" s="344">
        <f t="shared" si="3"/>
        <v>90</v>
      </c>
      <c r="G29" s="329">
        <v>206</v>
      </c>
      <c r="H29" s="331">
        <v>116</v>
      </c>
      <c r="I29" s="344">
        <v>90</v>
      </c>
      <c r="J29" s="65"/>
    </row>
    <row r="30" spans="3:10" x14ac:dyDescent="0.2">
      <c r="C30" s="299" t="s">
        <v>346</v>
      </c>
      <c r="D30" s="334">
        <f t="shared" si="1"/>
        <v>20</v>
      </c>
      <c r="E30" s="333">
        <v>7</v>
      </c>
      <c r="F30" s="335">
        <v>13</v>
      </c>
      <c r="G30" s="334">
        <v>19</v>
      </c>
      <c r="H30" s="333">
        <v>7</v>
      </c>
      <c r="I30" s="335">
        <v>12</v>
      </c>
      <c r="J30" s="65"/>
    </row>
    <row r="31" spans="3:10" x14ac:dyDescent="0.2">
      <c r="C31" s="299" t="s">
        <v>347</v>
      </c>
      <c r="D31" s="334">
        <f t="shared" si="1"/>
        <v>62</v>
      </c>
      <c r="E31" s="333">
        <v>47</v>
      </c>
      <c r="F31" s="335">
        <v>15</v>
      </c>
      <c r="G31" s="334">
        <v>63</v>
      </c>
      <c r="H31" s="333">
        <v>46</v>
      </c>
      <c r="I31" s="335">
        <v>17</v>
      </c>
      <c r="J31" s="65"/>
    </row>
    <row r="32" spans="3:10" s="164" customFormat="1" x14ac:dyDescent="0.2">
      <c r="C32" s="299" t="s">
        <v>348</v>
      </c>
      <c r="D32" s="334">
        <f t="shared" si="1"/>
        <v>103</v>
      </c>
      <c r="E32" s="333">
        <v>43</v>
      </c>
      <c r="F32" s="335">
        <v>60</v>
      </c>
      <c r="G32" s="334">
        <v>93</v>
      </c>
      <c r="H32" s="333">
        <v>39</v>
      </c>
      <c r="I32" s="335">
        <v>54</v>
      </c>
      <c r="J32" s="226"/>
    </row>
    <row r="33" spans="3:10" x14ac:dyDescent="0.2">
      <c r="C33" s="299" t="s">
        <v>349</v>
      </c>
      <c r="D33" s="334">
        <f t="shared" si="1"/>
        <v>6</v>
      </c>
      <c r="E33" s="333">
        <v>5</v>
      </c>
      <c r="F33" s="335">
        <v>1</v>
      </c>
      <c r="G33" s="334">
        <v>5</v>
      </c>
      <c r="H33" s="333">
        <v>4</v>
      </c>
      <c r="I33" s="335">
        <v>1</v>
      </c>
      <c r="J33" s="65"/>
    </row>
    <row r="34" spans="3:10" x14ac:dyDescent="0.2">
      <c r="C34" s="222" t="s">
        <v>350</v>
      </c>
      <c r="D34" s="334">
        <f t="shared" si="1"/>
        <v>3</v>
      </c>
      <c r="E34" s="333">
        <v>2</v>
      </c>
      <c r="F34" s="335">
        <v>1</v>
      </c>
      <c r="G34" s="334">
        <v>5</v>
      </c>
      <c r="H34" s="333">
        <v>4</v>
      </c>
      <c r="I34" s="335">
        <v>1</v>
      </c>
      <c r="J34" s="65"/>
    </row>
    <row r="35" spans="3:10" x14ac:dyDescent="0.2">
      <c r="C35" s="222" t="s">
        <v>356</v>
      </c>
      <c r="D35" s="345" t="s">
        <v>391</v>
      </c>
      <c r="E35" s="289" t="s">
        <v>391</v>
      </c>
      <c r="F35" s="290" t="s">
        <v>391</v>
      </c>
      <c r="G35" s="345">
        <v>21</v>
      </c>
      <c r="H35" s="289">
        <v>16</v>
      </c>
      <c r="I35" s="290">
        <v>5</v>
      </c>
      <c r="J35" s="65"/>
    </row>
    <row r="36" spans="3:10" x14ac:dyDescent="0.2">
      <c r="C36" s="237"/>
      <c r="D36" s="347"/>
      <c r="E36" s="346"/>
      <c r="F36" s="291"/>
      <c r="G36" s="292"/>
      <c r="H36" s="293"/>
      <c r="I36" s="294"/>
      <c r="J36" s="65"/>
    </row>
    <row r="37" spans="3:10" x14ac:dyDescent="0.2">
      <c r="C37" s="348"/>
      <c r="D37" s="65"/>
      <c r="E37" s="65"/>
      <c r="F37" s="65"/>
      <c r="G37" s="226"/>
      <c r="H37" s="65"/>
      <c r="I37" s="65"/>
    </row>
    <row r="38" spans="3:10" x14ac:dyDescent="0.2">
      <c r="C38" s="230" t="s">
        <v>351</v>
      </c>
      <c r="G38" s="319"/>
      <c r="H38" s="312"/>
      <c r="I38" s="312"/>
    </row>
    <row r="41" spans="3:10" x14ac:dyDescent="0.2">
      <c r="C41" s="244"/>
    </row>
    <row r="42" spans="3:10" x14ac:dyDescent="0.2">
      <c r="C42" s="541"/>
      <c r="D42" s="541"/>
      <c r="E42" s="541"/>
      <c r="F42" s="541"/>
      <c r="G42" s="541"/>
      <c r="H42" s="541"/>
      <c r="I42" s="541"/>
    </row>
  </sheetData>
  <customSheetViews>
    <customSheetView guid="{2C045F60-6AB2-44F0-B91E-AB5C1A883BD2}" scale="60" showPageBreaks="1" printArea="1" hiddenRows="1" hiddenColumns="1" view="pageBreakPreview">
      <selection activeCell="T19" sqref="T19"/>
      <pageMargins left="0.7" right="0.7" top="0.75" bottom="0.75" header="0.3" footer="0.3"/>
      <pageSetup scale="56" orientation="portrait" r:id="rId1"/>
    </customSheetView>
    <customSheetView guid="{F1F7BD3E-FC2C-462F-A022-5270024FE9F6}" scale="60" showPageBreaks="1" view="pageBreakPreview">
      <selection activeCell="T19" sqref="T19"/>
      <pageMargins left="0.7" right="0.7" top="0.75" bottom="0.75" header="0.3" footer="0.3"/>
      <pageSetup scale="56" orientation="portrait" r:id="rId2"/>
    </customSheetView>
  </customSheetViews>
  <mergeCells count="4">
    <mergeCell ref="C42:I42"/>
    <mergeCell ref="D8:F8"/>
    <mergeCell ref="G8:I8"/>
    <mergeCell ref="C7:I7"/>
  </mergeCells>
  <pageMargins left="0.7" right="0.7" top="0.75" bottom="0.75" header="0.3" footer="0.3"/>
  <pageSetup scale="76" orientation="portrait" r:id="rId3"/>
  <drawing r:id="rId4"/>
  <legacyDrawing r:id="rId5"/>
  <oleObjects>
    <mc:AlternateContent xmlns:mc="http://schemas.openxmlformats.org/markup-compatibility/2006">
      <mc:Choice Requires="x14">
        <oleObject progId="MSPhotoEd.3" shapeId="675841" r:id="rId6">
          <objectPr defaultSize="0" autoPict="0" r:id="rId7">
            <anchor moveWithCells="1" sizeWithCells="1">
              <from>
                <xdr:col>0</xdr:col>
                <xdr:colOff>238125</xdr:colOff>
                <xdr:row>0</xdr:row>
                <xdr:rowOff>28575</xdr:rowOff>
              </from>
              <to>
                <xdr:col>0</xdr:col>
                <xdr:colOff>419100</xdr:colOff>
                <xdr:row>0</xdr:row>
                <xdr:rowOff>114300</xdr:rowOff>
              </to>
            </anchor>
          </objectPr>
        </oleObject>
      </mc:Choice>
      <mc:Fallback>
        <oleObject progId="MSPhotoEd.3" shapeId="675841" r:id="rId6"/>
      </mc:Fallback>
    </mc:AlternateContent>
    <mc:AlternateContent xmlns:mc="http://schemas.openxmlformats.org/markup-compatibility/2006">
      <mc:Choice Requires="x14">
        <oleObject progId="MSPhotoEd.3" shapeId="675843" r:id="rId8">
          <objectPr defaultSize="0" autoPict="0" r:id="rId7">
            <anchor moveWithCells="1" sizeWithCells="1">
              <from>
                <xdr:col>0</xdr:col>
                <xdr:colOff>66675</xdr:colOff>
                <xdr:row>0</xdr:row>
                <xdr:rowOff>38100</xdr:rowOff>
              </from>
              <to>
                <xdr:col>1</xdr:col>
                <xdr:colOff>276225</xdr:colOff>
                <xdr:row>2</xdr:row>
                <xdr:rowOff>104775</xdr:rowOff>
              </to>
            </anchor>
          </objectPr>
        </oleObject>
      </mc:Choice>
      <mc:Fallback>
        <oleObject progId="MSPhotoEd.3" shapeId="675843"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C32"/>
  <sheetViews>
    <sheetView view="pageBreakPreview" topLeftCell="A7" zoomScaleNormal="90" zoomScaleSheetLayoutView="100" workbookViewId="0">
      <selection activeCell="B40" sqref="B40"/>
    </sheetView>
  </sheetViews>
  <sheetFormatPr defaultRowHeight="12.75" outlineLevelCol="1" x14ac:dyDescent="0.2"/>
  <cols>
    <col min="1" max="1" width="7" customWidth="1"/>
    <col min="2" max="2" width="10.42578125" customWidth="1"/>
    <col min="3" max="3" width="9.85546875" customWidth="1"/>
    <col min="4" max="4" width="8.7109375" customWidth="1"/>
    <col min="5" max="5" width="8.85546875" customWidth="1"/>
    <col min="6" max="6" width="9" customWidth="1"/>
    <col min="7" max="7" width="9.140625" customWidth="1" outlineLevel="1"/>
    <col min="8" max="8" width="62.28515625" customWidth="1" outlineLevel="1"/>
    <col min="9" max="9" width="15.85546875" customWidth="1" outlineLevel="1"/>
    <col min="10" max="10" width="9.140625" customWidth="1" outlineLevel="1"/>
    <col min="11" max="11" width="4.7109375" customWidth="1" outlineLevel="1"/>
    <col min="12" max="12" width="7.28515625" customWidth="1"/>
    <col min="13" max="13" width="7.5703125" customWidth="1"/>
    <col min="14" max="14" width="7.42578125" customWidth="1"/>
    <col min="15" max="15" width="7.7109375" customWidth="1"/>
    <col min="16" max="17" width="7.42578125" customWidth="1"/>
    <col min="18" max="19" width="7.5703125" customWidth="1"/>
    <col min="20" max="21" width="7.42578125" customWidth="1"/>
    <col min="22" max="24" width="7.5703125" customWidth="1"/>
    <col min="25" max="25" width="9.42578125" customWidth="1"/>
    <col min="26" max="26" width="8.5703125" customWidth="1"/>
  </cols>
  <sheetData>
    <row r="4" spans="1:27" ht="15.75" customHeight="1" x14ac:dyDescent="0.25">
      <c r="S4" s="516" t="s">
        <v>286</v>
      </c>
      <c r="T4" s="516"/>
      <c r="U4" s="516"/>
      <c r="V4" s="516"/>
      <c r="W4" s="516"/>
      <c r="X4" s="516"/>
      <c r="Y4" s="516"/>
      <c r="Z4" s="516"/>
      <c r="AA4" s="55"/>
    </row>
    <row r="5" spans="1:27" s="62" customFormat="1" ht="9" customHeight="1" x14ac:dyDescent="0.2"/>
    <row r="8" spans="1:27" ht="12.75" customHeight="1" x14ac:dyDescent="0.2"/>
    <row r="9" spans="1:27" ht="17.25" customHeight="1" x14ac:dyDescent="0.25">
      <c r="A9" s="520" t="s">
        <v>203</v>
      </c>
      <c r="B9" s="520"/>
      <c r="C9" s="520"/>
      <c r="D9" s="520"/>
      <c r="E9" s="520"/>
      <c r="F9" s="520"/>
      <c r="G9" s="520"/>
      <c r="H9" s="520"/>
      <c r="I9" s="520"/>
      <c r="J9" s="520"/>
      <c r="K9" s="520"/>
      <c r="L9" s="520"/>
      <c r="M9" s="520"/>
      <c r="N9" s="520"/>
      <c r="O9" s="520"/>
      <c r="P9" s="520"/>
      <c r="Q9" s="520"/>
      <c r="R9" s="520"/>
      <c r="S9" s="520"/>
      <c r="T9" s="520"/>
      <c r="U9" s="520"/>
      <c r="V9" s="520"/>
      <c r="W9" s="520"/>
      <c r="X9" s="520"/>
      <c r="Y9" s="520"/>
      <c r="Z9" s="520"/>
    </row>
    <row r="10" spans="1:27" ht="15.75"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7" ht="14.25" customHeight="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7" ht="12.75" customHeight="1" x14ac:dyDescent="0.25">
      <c r="A12" s="61"/>
      <c r="B12" s="61"/>
      <c r="C12" s="6"/>
      <c r="D12" s="6"/>
      <c r="E12" s="6"/>
      <c r="F12" s="6"/>
      <c r="G12" s="6"/>
      <c r="H12" s="6"/>
      <c r="I12" s="6"/>
      <c r="J12" s="6"/>
      <c r="K12" s="6"/>
      <c r="L12" s="6"/>
      <c r="M12" s="6"/>
    </row>
    <row r="13" spans="1:27" ht="14.25" customHeight="1" x14ac:dyDescent="0.2">
      <c r="A13" s="521" t="s">
        <v>304</v>
      </c>
      <c r="B13" s="522"/>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row>
    <row r="14" spans="1:27" ht="12.75" customHeight="1" x14ac:dyDescent="0.2">
      <c r="A14" s="116"/>
      <c r="B14" s="117"/>
      <c r="C14" s="117"/>
      <c r="D14" s="117"/>
      <c r="E14" s="117"/>
      <c r="F14" s="117"/>
      <c r="G14" s="117"/>
      <c r="H14" s="117"/>
      <c r="I14" s="117"/>
      <c r="J14" s="117"/>
      <c r="K14" s="117"/>
      <c r="L14" s="118"/>
      <c r="M14" s="117"/>
      <c r="N14" s="118"/>
      <c r="O14" s="118"/>
      <c r="P14" s="117"/>
      <c r="Q14" s="118"/>
      <c r="R14" s="118"/>
      <c r="S14" s="118"/>
      <c r="T14" s="118"/>
      <c r="U14" s="118"/>
      <c r="V14" s="118"/>
      <c r="W14" s="118"/>
      <c r="X14" s="117"/>
      <c r="Y14" s="117"/>
      <c r="Z14" s="118"/>
      <c r="AA14" s="72"/>
    </row>
    <row r="15" spans="1:27" ht="62.25" customHeight="1" x14ac:dyDescent="0.2">
      <c r="A15" s="523" t="s">
        <v>204</v>
      </c>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row>
    <row r="16" spans="1:27" ht="12.75" customHeight="1" x14ac:dyDescent="0.2">
      <c r="A16" s="119"/>
      <c r="B16" s="117"/>
      <c r="C16" s="118"/>
      <c r="D16" s="118"/>
      <c r="E16" s="118"/>
      <c r="F16" s="118"/>
      <c r="G16" s="118"/>
      <c r="H16" s="118"/>
      <c r="I16" s="118"/>
      <c r="J16" s="118"/>
      <c r="K16" s="118"/>
      <c r="L16" s="118"/>
      <c r="M16" s="120"/>
      <c r="N16" s="118"/>
      <c r="O16" s="118"/>
      <c r="P16" s="120"/>
      <c r="Q16" s="118"/>
      <c r="R16" s="118"/>
      <c r="S16" s="118"/>
      <c r="T16" s="118"/>
      <c r="U16" s="118"/>
      <c r="V16" s="118"/>
      <c r="W16" s="118"/>
      <c r="X16" s="120"/>
      <c r="Y16" s="120"/>
      <c r="Z16" s="118"/>
      <c r="AA16" s="57"/>
    </row>
    <row r="17" spans="1:29" ht="74.25" customHeight="1" x14ac:dyDescent="0.2">
      <c r="A17" s="524" t="s">
        <v>205</v>
      </c>
      <c r="B17" s="522"/>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row>
    <row r="18" spans="1:29" ht="12.75" customHeight="1" x14ac:dyDescent="0.25">
      <c r="A18" s="116"/>
      <c r="B18" s="121"/>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9" ht="42" customHeight="1" x14ac:dyDescent="0.2">
      <c r="A19" s="523" t="s">
        <v>160</v>
      </c>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C19" s="81">
        <v>52830</v>
      </c>
    </row>
    <row r="20" spans="1:29" ht="14.25" x14ac:dyDescent="0.2">
      <c r="A20" s="119"/>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9" ht="27" customHeight="1" x14ac:dyDescent="0.2">
      <c r="A21" s="524" t="s">
        <v>161</v>
      </c>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row>
    <row r="22" spans="1:29" ht="15.75" customHeight="1" x14ac:dyDescent="0.2">
      <c r="A22" s="116"/>
      <c r="B22" s="117"/>
      <c r="C22" s="117"/>
      <c r="D22" s="117"/>
      <c r="E22" s="117"/>
      <c r="F22" s="117"/>
      <c r="G22" s="117"/>
      <c r="H22" s="117"/>
      <c r="I22" s="117"/>
      <c r="J22" s="117"/>
      <c r="K22" s="117"/>
      <c r="L22" s="117"/>
      <c r="M22" s="117"/>
      <c r="N22" s="117"/>
      <c r="O22" s="118"/>
      <c r="P22" s="117"/>
      <c r="Q22" s="117"/>
      <c r="R22" s="117"/>
      <c r="S22" s="117"/>
      <c r="T22" s="117"/>
      <c r="U22" s="117"/>
      <c r="V22" s="117"/>
      <c r="W22" s="117"/>
      <c r="X22" s="117"/>
      <c r="Y22" s="117"/>
      <c r="Z22" s="117"/>
    </row>
    <row r="23" spans="1:29" ht="72.75" customHeight="1" x14ac:dyDescent="0.2">
      <c r="A23" s="525" t="s">
        <v>202</v>
      </c>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row>
    <row r="24" spans="1:29" ht="12.75" customHeight="1" x14ac:dyDescent="0.2">
      <c r="A24" s="11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row>
    <row r="25" spans="1:29" ht="58.5" customHeight="1" x14ac:dyDescent="0.2">
      <c r="A25" s="521" t="s">
        <v>288</v>
      </c>
      <c r="B25" s="522"/>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row>
    <row r="26" spans="1:29" x14ac:dyDescent="0.2">
      <c r="A26" s="529"/>
      <c r="B26" s="529"/>
      <c r="C26" s="529"/>
      <c r="D26" s="529"/>
      <c r="E26" s="529"/>
      <c r="F26" s="529"/>
      <c r="G26" s="529"/>
      <c r="H26" s="529"/>
      <c r="I26" s="529"/>
      <c r="J26" s="529"/>
      <c r="K26" s="529"/>
      <c r="L26" s="529"/>
      <c r="M26" s="529"/>
      <c r="N26" s="529"/>
      <c r="O26" s="529"/>
      <c r="P26" s="529"/>
      <c r="Q26" s="529"/>
      <c r="R26" s="529"/>
      <c r="S26" s="529"/>
      <c r="T26" s="529"/>
      <c r="U26" s="529"/>
      <c r="V26" s="529"/>
      <c r="W26" s="529"/>
      <c r="X26" s="529"/>
      <c r="Y26" s="529"/>
      <c r="Z26" s="529"/>
    </row>
    <row r="27" spans="1:29" ht="18" customHeight="1" x14ac:dyDescent="0.2">
      <c r="A27" s="530" t="s">
        <v>305</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row>
    <row r="28" spans="1:29" ht="126.75" customHeight="1" x14ac:dyDescent="0.2">
      <c r="A28" s="532" t="s">
        <v>306</v>
      </c>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row>
    <row r="29" spans="1:29" ht="14.25" x14ac:dyDescent="0.2">
      <c r="A29" s="527"/>
      <c r="B29" s="52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row>
    <row r="30" spans="1:29" s="62" customFormat="1" ht="9" customHeight="1" x14ac:dyDescent="0.2">
      <c r="A30" s="67"/>
      <c r="B30" s="67"/>
      <c r="C30" s="67"/>
      <c r="D30" s="67"/>
      <c r="E30" s="67"/>
      <c r="F30" s="67"/>
      <c r="G30" s="67"/>
      <c r="H30" s="67"/>
      <c r="I30" s="67"/>
      <c r="J30" s="67"/>
      <c r="K30" s="67"/>
      <c r="L30" s="67"/>
      <c r="M30" s="67"/>
      <c r="N30" s="68"/>
      <c r="O30" s="68"/>
      <c r="P30" s="68"/>
      <c r="Q30" s="68"/>
      <c r="R30" s="68"/>
      <c r="S30" s="68"/>
      <c r="T30" s="68"/>
      <c r="U30" s="68"/>
      <c r="V30" s="68"/>
      <c r="W30" s="68"/>
      <c r="X30" s="68"/>
      <c r="Y30" s="68"/>
      <c r="Z30" s="68"/>
    </row>
    <row r="31" spans="1:29" x14ac:dyDescent="0.2">
      <c r="A31" s="519">
        <v>29</v>
      </c>
      <c r="B31" s="519"/>
      <c r="C31" s="519"/>
      <c r="D31" s="519"/>
      <c r="E31" s="519"/>
      <c r="F31" s="519"/>
      <c r="G31" s="519"/>
      <c r="H31" s="519"/>
      <c r="I31" s="519"/>
      <c r="J31" s="519"/>
      <c r="K31" s="519"/>
      <c r="L31" s="519"/>
      <c r="M31" s="519"/>
      <c r="N31" s="519"/>
      <c r="O31" s="519"/>
      <c r="P31" s="519"/>
      <c r="Q31" s="519"/>
      <c r="R31" s="519"/>
      <c r="S31" s="519"/>
      <c r="T31" s="519"/>
      <c r="U31" s="519"/>
      <c r="V31" s="519"/>
      <c r="W31" s="519"/>
      <c r="X31" s="519"/>
      <c r="Y31" s="519"/>
      <c r="Z31" s="519"/>
    </row>
    <row r="32" spans="1:29" ht="14.25"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sheetData>
  <customSheetViews>
    <customSheetView guid="{2C045F60-6AB2-44F0-B91E-AB5C1A883BD2}" showPageBreaks="1" printArea="1" hiddenColumns="1" view="pageBreakPreview" topLeftCell="A7">
      <selection activeCell="B40" sqref="B40"/>
      <pageMargins left="0.75" right="0.75" top="1" bottom="1" header="0.5" footer="0.5"/>
      <printOptions horizontalCentered="1"/>
      <pageSetup scale="85" orientation="portrait" horizontalDpi="300" verticalDpi="300" r:id="rId1"/>
      <headerFooter alignWithMargins="0"/>
    </customSheetView>
    <customSheetView guid="{F1F7BD3E-FC2C-462F-A022-5270024FE9F6}" showPageBreaks="1" view="pageBreakPreview" topLeftCell="A7">
      <selection activeCell="B40" sqref="B40"/>
      <pageMargins left="0.75" right="0.75" top="1" bottom="1" header="0.5" footer="0.5"/>
      <printOptions horizontalCentered="1"/>
      <pageSetup scale="85" orientation="portrait" horizontalDpi="300" verticalDpi="300" r:id="rId2"/>
      <headerFooter alignWithMargins="0"/>
    </customSheetView>
  </customSheetViews>
  <mergeCells count="14">
    <mergeCell ref="S4:Z4"/>
    <mergeCell ref="A31:Z31"/>
    <mergeCell ref="A9:Z9"/>
    <mergeCell ref="A13:Z13"/>
    <mergeCell ref="A15:Z15"/>
    <mergeCell ref="A17:Z17"/>
    <mergeCell ref="A19:Z19"/>
    <mergeCell ref="A21:Z21"/>
    <mergeCell ref="A23:Z23"/>
    <mergeCell ref="A25:Z25"/>
    <mergeCell ref="A29:Z29"/>
    <mergeCell ref="A26:Z26"/>
    <mergeCell ref="A27:Z27"/>
    <mergeCell ref="A28:Z28"/>
  </mergeCells>
  <phoneticPr fontId="8" type="noConversion"/>
  <printOptions horizontalCentered="1"/>
  <pageMargins left="0.75" right="0.75" top="1" bottom="1" header="0.5" footer="0.5"/>
  <pageSetup scale="85" orientation="portrait" horizontalDpi="300" verticalDpi="300" r:id="rId3"/>
  <headerFooter alignWithMargins="0"/>
  <drawing r:id="rId4"/>
  <legacyDrawing r:id="rId5"/>
  <oleObjects>
    <mc:AlternateContent xmlns:mc="http://schemas.openxmlformats.org/markup-compatibility/2006">
      <mc:Choice Requires="x14">
        <oleObject progId="MSPhotoEd.3" shapeId="15361" r:id="rId6">
          <objectPr defaultSize="0" autoPict="0" r:id="rId7">
            <anchor moveWithCells="1" sizeWithCells="1">
              <from>
                <xdr:col>0</xdr:col>
                <xdr:colOff>0</xdr:colOff>
                <xdr:row>0</xdr:row>
                <xdr:rowOff>76200</xdr:rowOff>
              </from>
              <to>
                <xdr:col>1</xdr:col>
                <xdr:colOff>47625</xdr:colOff>
                <xdr:row>1</xdr:row>
                <xdr:rowOff>133350</xdr:rowOff>
              </to>
            </anchor>
          </objectPr>
        </oleObject>
      </mc:Choice>
      <mc:Fallback>
        <oleObject progId="MSPhotoEd.3" shapeId="15361"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2:F50"/>
  <sheetViews>
    <sheetView zoomScaleNormal="100" workbookViewId="0">
      <selection activeCell="E5" sqref="E5"/>
    </sheetView>
  </sheetViews>
  <sheetFormatPr defaultRowHeight="12.75" x14ac:dyDescent="0.2"/>
  <cols>
    <col min="1" max="1" width="9.42578125" style="358" customWidth="1"/>
    <col min="2" max="2" width="85.85546875" style="358" customWidth="1"/>
    <col min="3" max="3" width="10.42578125" style="358" customWidth="1"/>
    <col min="4" max="4" width="9.140625" style="358"/>
    <col min="5" max="5" width="13.7109375" style="358" customWidth="1"/>
    <col min="6" max="6" width="12.42578125" style="358" customWidth="1"/>
    <col min="7" max="16384" width="9.140625" style="358"/>
  </cols>
  <sheetData>
    <row r="2" spans="1:6" ht="15" x14ac:dyDescent="0.25">
      <c r="E2" s="360"/>
    </row>
    <row r="3" spans="1:6" x14ac:dyDescent="0.2">
      <c r="C3" s="354" t="s">
        <v>517</v>
      </c>
    </row>
    <row r="4" spans="1:6" ht="15" x14ac:dyDescent="0.25">
      <c r="B4" s="360"/>
      <c r="C4" s="360"/>
      <c r="D4" s="352"/>
    </row>
    <row r="5" spans="1:6" x14ac:dyDescent="0.2">
      <c r="D5" s="352"/>
    </row>
    <row r="6" spans="1:6" x14ac:dyDescent="0.2">
      <c r="D6" s="352"/>
    </row>
    <row r="7" spans="1:6" ht="15.75" x14ac:dyDescent="0.25">
      <c r="A7" s="349" t="s">
        <v>414</v>
      </c>
      <c r="B7" s="533" t="s">
        <v>528</v>
      </c>
      <c r="C7" s="533"/>
      <c r="D7" s="533"/>
      <c r="E7" s="533"/>
    </row>
    <row r="8" spans="1:6" x14ac:dyDescent="0.2">
      <c r="D8" s="352"/>
    </row>
    <row r="9" spans="1:6" x14ac:dyDescent="0.2">
      <c r="B9" s="352"/>
      <c r="C9" s="352"/>
      <c r="D9" s="352"/>
    </row>
    <row r="10" spans="1:6" x14ac:dyDescent="0.2">
      <c r="B10" s="481" t="s">
        <v>435</v>
      </c>
      <c r="C10" s="542" t="s">
        <v>513</v>
      </c>
      <c r="D10" s="543"/>
      <c r="E10" s="544"/>
    </row>
    <row r="11" spans="1:6" x14ac:dyDescent="0.2">
      <c r="B11" s="482"/>
      <c r="C11" s="513" t="s">
        <v>11</v>
      </c>
      <c r="D11" s="285" t="s">
        <v>14</v>
      </c>
      <c r="E11" s="285" t="s">
        <v>13</v>
      </c>
    </row>
    <row r="12" spans="1:6" x14ac:dyDescent="0.2">
      <c r="B12" s="483"/>
      <c r="C12" s="352"/>
      <c r="D12" s="286"/>
      <c r="E12" s="287"/>
      <c r="F12" s="350"/>
    </row>
    <row r="13" spans="1:6" x14ac:dyDescent="0.2">
      <c r="B13" s="484" t="s">
        <v>331</v>
      </c>
      <c r="C13" s="485"/>
      <c r="D13" s="486"/>
      <c r="E13" s="487"/>
    </row>
    <row r="14" spans="1:6" x14ac:dyDescent="0.2">
      <c r="B14" s="484"/>
      <c r="C14" s="352"/>
      <c r="D14" s="488"/>
      <c r="E14" s="489"/>
    </row>
    <row r="15" spans="1:6" x14ac:dyDescent="0.2">
      <c r="B15" s="484" t="s">
        <v>332</v>
      </c>
      <c r="C15" s="490"/>
      <c r="D15" s="490"/>
      <c r="E15" s="491"/>
    </row>
    <row r="16" spans="1:6" x14ac:dyDescent="0.2">
      <c r="B16" s="288" t="s">
        <v>447</v>
      </c>
      <c r="C16" s="485">
        <v>416</v>
      </c>
      <c r="D16" s="351">
        <v>110</v>
      </c>
      <c r="E16" s="492">
        <v>306</v>
      </c>
    </row>
    <row r="17" spans="2:5" x14ac:dyDescent="0.2">
      <c r="B17" s="288" t="s">
        <v>503</v>
      </c>
      <c r="C17" s="485">
        <v>241</v>
      </c>
      <c r="D17" s="351">
        <v>109</v>
      </c>
      <c r="E17" s="493">
        <v>132</v>
      </c>
    </row>
    <row r="18" spans="2:5" x14ac:dyDescent="0.2">
      <c r="B18" s="494" t="s">
        <v>352</v>
      </c>
      <c r="C18" s="485">
        <v>956</v>
      </c>
      <c r="D18" s="351">
        <v>747</v>
      </c>
      <c r="E18" s="493">
        <v>209</v>
      </c>
    </row>
    <row r="19" spans="2:5" x14ac:dyDescent="0.2">
      <c r="B19" s="494" t="s">
        <v>438</v>
      </c>
      <c r="C19" s="485">
        <v>163</v>
      </c>
      <c r="D19" s="351">
        <v>111</v>
      </c>
      <c r="E19" s="493">
        <v>52</v>
      </c>
    </row>
    <row r="20" spans="2:5" x14ac:dyDescent="0.2">
      <c r="B20" s="494" t="s">
        <v>504</v>
      </c>
      <c r="C20" s="485">
        <v>134</v>
      </c>
      <c r="D20" s="351">
        <v>98</v>
      </c>
      <c r="E20" s="493">
        <v>36</v>
      </c>
    </row>
    <row r="21" spans="2:5" x14ac:dyDescent="0.2">
      <c r="B21" s="288" t="s">
        <v>505</v>
      </c>
      <c r="C21" s="485">
        <v>355</v>
      </c>
      <c r="D21" s="351">
        <v>117</v>
      </c>
      <c r="E21" s="493">
        <v>238</v>
      </c>
    </row>
    <row r="22" spans="2:5" x14ac:dyDescent="0.2">
      <c r="B22" s="288" t="s">
        <v>506</v>
      </c>
      <c r="C22" s="485">
        <v>492</v>
      </c>
      <c r="D22" s="351">
        <v>286</v>
      </c>
      <c r="E22" s="493">
        <v>206</v>
      </c>
    </row>
    <row r="23" spans="2:5" x14ac:dyDescent="0.2">
      <c r="B23" s="495" t="s">
        <v>507</v>
      </c>
      <c r="C23" s="485">
        <v>257</v>
      </c>
      <c r="D23" s="351">
        <v>104</v>
      </c>
      <c r="E23" s="493">
        <v>153</v>
      </c>
    </row>
    <row r="24" spans="2:5" x14ac:dyDescent="0.2">
      <c r="B24" s="288" t="s">
        <v>496</v>
      </c>
      <c r="C24" s="485">
        <v>318</v>
      </c>
      <c r="D24" s="351">
        <v>239</v>
      </c>
      <c r="E24" s="493">
        <v>79</v>
      </c>
    </row>
    <row r="25" spans="2:5" x14ac:dyDescent="0.2">
      <c r="B25" s="288" t="s">
        <v>508</v>
      </c>
      <c r="C25" s="485">
        <v>83</v>
      </c>
      <c r="D25" s="351">
        <v>32</v>
      </c>
      <c r="E25" s="493">
        <v>51</v>
      </c>
    </row>
    <row r="26" spans="2:5" x14ac:dyDescent="0.2">
      <c r="B26" s="288" t="s">
        <v>509</v>
      </c>
      <c r="C26" s="485">
        <v>67</v>
      </c>
      <c r="D26" s="351">
        <v>45</v>
      </c>
      <c r="E26" s="493">
        <v>22</v>
      </c>
    </row>
    <row r="27" spans="2:5" x14ac:dyDescent="0.2">
      <c r="B27" s="288" t="s">
        <v>510</v>
      </c>
      <c r="C27" s="485">
        <v>48</v>
      </c>
      <c r="D27" s="351">
        <v>28</v>
      </c>
      <c r="E27" s="493">
        <v>20</v>
      </c>
    </row>
    <row r="28" spans="2:5" x14ac:dyDescent="0.2">
      <c r="B28" s="288"/>
      <c r="C28" s="485"/>
      <c r="D28" s="351"/>
      <c r="E28" s="493"/>
    </row>
    <row r="29" spans="2:5" x14ac:dyDescent="0.2">
      <c r="B29" s="484" t="s">
        <v>340</v>
      </c>
      <c r="C29" s="485"/>
      <c r="D29" s="351"/>
      <c r="E29" s="493"/>
    </row>
    <row r="30" spans="2:5" x14ac:dyDescent="0.2">
      <c r="B30" s="288"/>
      <c r="C30" s="485"/>
      <c r="D30" s="351"/>
      <c r="E30" s="493"/>
    </row>
    <row r="31" spans="2:5" x14ac:dyDescent="0.2">
      <c r="B31" s="288" t="s">
        <v>497</v>
      </c>
      <c r="C31" s="485">
        <v>533</v>
      </c>
      <c r="D31" s="351">
        <v>180</v>
      </c>
      <c r="E31" s="493">
        <v>353</v>
      </c>
    </row>
    <row r="32" spans="2:5" x14ac:dyDescent="0.2">
      <c r="B32" s="288" t="s">
        <v>342</v>
      </c>
      <c r="C32" s="485">
        <v>66</v>
      </c>
      <c r="D32" s="351">
        <v>45</v>
      </c>
      <c r="E32" s="493">
        <v>21</v>
      </c>
    </row>
    <row r="33" spans="2:5" x14ac:dyDescent="0.2">
      <c r="B33" s="288" t="s">
        <v>343</v>
      </c>
      <c r="C33" s="485">
        <v>120</v>
      </c>
      <c r="D33" s="351">
        <v>94</v>
      </c>
      <c r="E33" s="493">
        <v>26</v>
      </c>
    </row>
    <row r="34" spans="2:5" x14ac:dyDescent="0.2">
      <c r="B34" s="288"/>
      <c r="C34" s="485"/>
      <c r="D34" s="351"/>
      <c r="E34" s="290"/>
    </row>
    <row r="35" spans="2:5" x14ac:dyDescent="0.2">
      <c r="B35" s="288"/>
      <c r="C35" s="485"/>
      <c r="D35" s="351"/>
      <c r="E35" s="290"/>
    </row>
    <row r="36" spans="2:5" x14ac:dyDescent="0.2">
      <c r="B36" s="484" t="s">
        <v>345</v>
      </c>
      <c r="C36" s="485"/>
      <c r="D36" s="351"/>
      <c r="E36" s="290"/>
    </row>
    <row r="37" spans="2:5" s="354" customFormat="1" x14ac:dyDescent="0.2">
      <c r="B37" s="288" t="s">
        <v>346</v>
      </c>
      <c r="C37" s="485">
        <v>23</v>
      </c>
      <c r="D37" s="351">
        <v>9</v>
      </c>
      <c r="E37" s="290">
        <v>14</v>
      </c>
    </row>
    <row r="38" spans="2:5" x14ac:dyDescent="0.2">
      <c r="B38" s="288" t="s">
        <v>347</v>
      </c>
      <c r="C38" s="485">
        <v>98</v>
      </c>
      <c r="D38" s="351">
        <v>69</v>
      </c>
      <c r="E38" s="290">
        <v>29</v>
      </c>
    </row>
    <row r="39" spans="2:5" x14ac:dyDescent="0.2">
      <c r="B39" s="288" t="s">
        <v>348</v>
      </c>
      <c r="C39" s="485">
        <v>78</v>
      </c>
      <c r="D39" s="351">
        <v>58</v>
      </c>
      <c r="E39" s="290">
        <v>20</v>
      </c>
    </row>
    <row r="40" spans="2:5" x14ac:dyDescent="0.2">
      <c r="B40" s="288" t="s">
        <v>480</v>
      </c>
      <c r="C40" s="485">
        <v>13</v>
      </c>
      <c r="D40" s="351">
        <v>9</v>
      </c>
      <c r="E40" s="290">
        <v>4</v>
      </c>
    </row>
    <row r="41" spans="2:5" ht="25.5" x14ac:dyDescent="0.2">
      <c r="B41" s="494" t="s">
        <v>481</v>
      </c>
      <c r="C41" s="485"/>
      <c r="D41" s="290"/>
      <c r="E41" s="290"/>
    </row>
    <row r="42" spans="2:5" x14ac:dyDescent="0.2">
      <c r="B42" s="288" t="s">
        <v>356</v>
      </c>
      <c r="C42" s="485">
        <v>28</v>
      </c>
      <c r="D42" s="351">
        <v>17</v>
      </c>
      <c r="E42" s="290">
        <v>11</v>
      </c>
    </row>
    <row r="43" spans="2:5" x14ac:dyDescent="0.2">
      <c r="B43" s="496"/>
      <c r="C43" s="497"/>
      <c r="D43" s="498"/>
      <c r="E43" s="499"/>
    </row>
    <row r="44" spans="2:5" x14ac:dyDescent="0.2">
      <c r="B44" s="347" t="s">
        <v>11</v>
      </c>
      <c r="C44" s="500">
        <f>SUM(C16:C43)</f>
        <v>4489</v>
      </c>
      <c r="D44" s="500">
        <f>SUM(D16:D43)</f>
        <v>2507</v>
      </c>
      <c r="E44" s="515">
        <f>SUM(E16:E43)</f>
        <v>1982</v>
      </c>
    </row>
    <row r="45" spans="2:5" x14ac:dyDescent="0.2">
      <c r="B45" s="352"/>
      <c r="C45" s="370"/>
      <c r="D45" s="370"/>
      <c r="E45" s="370"/>
    </row>
    <row r="46" spans="2:5" x14ac:dyDescent="0.2">
      <c r="B46" s="501" t="s">
        <v>444</v>
      </c>
      <c r="C46" s="350"/>
      <c r="D46" s="352"/>
    </row>
    <row r="47" spans="2:5" x14ac:dyDescent="0.2">
      <c r="D47" s="352"/>
    </row>
    <row r="48" spans="2:5" x14ac:dyDescent="0.2">
      <c r="D48" s="352"/>
    </row>
    <row r="50" spans="2:4" x14ac:dyDescent="0.2">
      <c r="B50" s="362"/>
      <c r="C50" s="362"/>
      <c r="D50" s="352"/>
    </row>
  </sheetData>
  <mergeCells count="2">
    <mergeCell ref="B7:E7"/>
    <mergeCell ref="C10:E10"/>
  </mergeCells>
  <pageMargins left="0.7" right="0.7" top="0.75" bottom="0.75" header="0.3" footer="0.3"/>
  <pageSetup scale="70" orientation="portrait" verticalDpi="0" r:id="rId1"/>
  <drawing r:id="rId2"/>
  <legacyDrawing r:id="rId3"/>
  <oleObjects>
    <mc:AlternateContent xmlns:mc="http://schemas.openxmlformats.org/markup-compatibility/2006">
      <mc:Choice Requires="x14">
        <oleObject progId="MSPhotoEd.3" shapeId="722948" r:id="rId4">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8" r:id="rId4"/>
      </mc:Fallback>
    </mc:AlternateContent>
    <mc:AlternateContent xmlns:mc="http://schemas.openxmlformats.org/markup-compatibility/2006">
      <mc:Choice Requires="x14">
        <oleObject progId="MSPhotoEd.3" shapeId="722949" r:id="rId6">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9" r:id="rId6"/>
      </mc:Fallback>
    </mc:AlternateContent>
    <mc:AlternateContent xmlns:mc="http://schemas.openxmlformats.org/markup-compatibility/2006">
      <mc:Choice Requires="x14">
        <oleObject progId="MSPhotoEd.3" shapeId="722950" r:id="rId7">
          <objectPr defaultSize="0" autoPict="0" r:id="rId5">
            <anchor moveWithCells="1" sizeWithCells="1">
              <from>
                <xdr:col>0</xdr:col>
                <xdr:colOff>314325</xdr:colOff>
                <xdr:row>0</xdr:row>
                <xdr:rowOff>114300</xdr:rowOff>
              </from>
              <to>
                <xdr:col>1</xdr:col>
                <xdr:colOff>485775</xdr:colOff>
                <xdr:row>3</xdr:row>
                <xdr:rowOff>76200</xdr:rowOff>
              </to>
            </anchor>
          </objectPr>
        </oleObject>
      </mc:Choice>
      <mc:Fallback>
        <oleObject progId="MSPhotoEd.3" shapeId="722950" r:id="rId7"/>
      </mc:Fallback>
    </mc:AlternateContent>
    <mc:AlternateContent xmlns:mc="http://schemas.openxmlformats.org/markup-compatibility/2006">
      <mc:Choice Requires="x14">
        <oleObject progId="MSPhotoEd.3" shapeId="722951" r:id="rId8">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51" r:id="rId8"/>
      </mc:Fallback>
    </mc:AlternateContent>
    <mc:AlternateContent xmlns:mc="http://schemas.openxmlformats.org/markup-compatibility/2006">
      <mc:Choice Requires="x14">
        <oleObject progId="MSPhotoEd.3" shapeId="722952" r:id="rId9">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52" r:id="rId9"/>
      </mc:Fallback>
    </mc:AlternateContent>
    <mc:AlternateContent xmlns:mc="http://schemas.openxmlformats.org/markup-compatibility/2006">
      <mc:Choice Requires="x14">
        <oleObject progId="MSPhotoEd.3" shapeId="722953" r:id="rId10">
          <objectPr defaultSize="0" autoPict="0" r:id="rId5">
            <anchor moveWithCells="1" sizeWithCells="1">
              <from>
                <xdr:col>0</xdr:col>
                <xdr:colOff>314325</xdr:colOff>
                <xdr:row>0</xdr:row>
                <xdr:rowOff>114300</xdr:rowOff>
              </from>
              <to>
                <xdr:col>1</xdr:col>
                <xdr:colOff>485775</xdr:colOff>
                <xdr:row>3</xdr:row>
                <xdr:rowOff>76200</xdr:rowOff>
              </to>
            </anchor>
          </objectPr>
        </oleObject>
      </mc:Choice>
      <mc:Fallback>
        <oleObject progId="MSPhotoEd.3" shapeId="722953" r:id="rId10"/>
      </mc:Fallback>
    </mc:AlternateContent>
    <mc:AlternateContent xmlns:mc="http://schemas.openxmlformats.org/markup-compatibility/2006">
      <mc:Choice Requires="x14">
        <oleObject progId="MSPhotoEd.3" shapeId="722960" r:id="rId11">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60" r:id="rId11"/>
      </mc:Fallback>
    </mc:AlternateContent>
    <mc:AlternateContent xmlns:mc="http://schemas.openxmlformats.org/markup-compatibility/2006">
      <mc:Choice Requires="x14">
        <oleObject progId="MSPhotoEd.3" shapeId="722961" r:id="rId12">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61" r:id="rId12"/>
      </mc:Fallback>
    </mc:AlternateContent>
    <mc:AlternateContent xmlns:mc="http://schemas.openxmlformats.org/markup-compatibility/2006">
      <mc:Choice Requires="x14">
        <oleObject progId="MSPhotoEd.3" shapeId="722962" r:id="rId13">
          <objectPr defaultSize="0" autoPict="0" r:id="rId5">
            <anchor moveWithCells="1" sizeWithCells="1">
              <from>
                <xdr:col>0</xdr:col>
                <xdr:colOff>314325</xdr:colOff>
                <xdr:row>0</xdr:row>
                <xdr:rowOff>114300</xdr:rowOff>
              </from>
              <to>
                <xdr:col>1</xdr:col>
                <xdr:colOff>485775</xdr:colOff>
                <xdr:row>3</xdr:row>
                <xdr:rowOff>76200</xdr:rowOff>
              </to>
            </anchor>
          </objectPr>
        </oleObject>
      </mc:Choice>
      <mc:Fallback>
        <oleObject progId="MSPhotoEd.3" shapeId="722962" r:id="rId13"/>
      </mc:Fallback>
    </mc:AlternateContent>
    <mc:AlternateContent xmlns:mc="http://schemas.openxmlformats.org/markup-compatibility/2006">
      <mc:Choice Requires="x14">
        <oleObject progId="MSPhotoEd.3" shapeId="722963" r:id="rId14">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63" r:id="rId14"/>
      </mc:Fallback>
    </mc:AlternateContent>
    <mc:AlternateContent xmlns:mc="http://schemas.openxmlformats.org/markup-compatibility/2006">
      <mc:Choice Requires="x14">
        <oleObject progId="MSPhotoEd.3" shapeId="722964" r:id="rId15">
          <objectPr defaultSize="0" autoPict="0" r:id="rId5">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64" r:id="rId15"/>
      </mc:Fallback>
    </mc:AlternateContent>
    <mc:AlternateContent xmlns:mc="http://schemas.openxmlformats.org/markup-compatibility/2006">
      <mc:Choice Requires="x14">
        <oleObject progId="MSPhotoEd.3" shapeId="722965" r:id="rId16">
          <objectPr defaultSize="0" autoPict="0" r:id="rId5">
            <anchor moveWithCells="1" sizeWithCells="1">
              <from>
                <xdr:col>0</xdr:col>
                <xdr:colOff>314325</xdr:colOff>
                <xdr:row>0</xdr:row>
                <xdr:rowOff>114300</xdr:rowOff>
              </from>
              <to>
                <xdr:col>1</xdr:col>
                <xdr:colOff>485775</xdr:colOff>
                <xdr:row>3</xdr:row>
                <xdr:rowOff>76200</xdr:rowOff>
              </to>
            </anchor>
          </objectPr>
        </oleObject>
      </mc:Choice>
      <mc:Fallback>
        <oleObject progId="MSPhotoEd.3" shapeId="722965" r:id="rId16"/>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2:P20"/>
  <sheetViews>
    <sheetView zoomScaleNormal="100" zoomScaleSheetLayoutView="83" workbookViewId="0">
      <selection activeCell="B20" sqref="B20"/>
    </sheetView>
  </sheetViews>
  <sheetFormatPr defaultRowHeight="12.75" x14ac:dyDescent="0.2"/>
  <cols>
    <col min="1" max="1" width="9.140625" style="358"/>
    <col min="2" max="2" width="42" style="358" customWidth="1"/>
    <col min="3" max="3" width="9.7109375" style="358" customWidth="1"/>
    <col min="4" max="4" width="10.5703125" style="358" customWidth="1"/>
    <col min="5" max="5" width="9.42578125" style="358" customWidth="1"/>
    <col min="6" max="6" width="9.140625" style="358" customWidth="1"/>
    <col min="7" max="16384" width="9.140625" style="358"/>
  </cols>
  <sheetData>
    <row r="2" spans="1:16" x14ac:dyDescent="0.2">
      <c r="F2" s="354"/>
    </row>
    <row r="3" spans="1:16" x14ac:dyDescent="0.2">
      <c r="F3" s="354" t="s">
        <v>517</v>
      </c>
    </row>
    <row r="8" spans="1:16" ht="25.5" customHeight="1" x14ac:dyDescent="0.25">
      <c r="A8" s="353" t="s">
        <v>491</v>
      </c>
      <c r="B8" s="545" t="s">
        <v>415</v>
      </c>
      <c r="C8" s="545"/>
      <c r="D8" s="545"/>
      <c r="E8" s="545"/>
      <c r="F8" s="545"/>
      <c r="G8" s="545"/>
      <c r="H8" s="545"/>
      <c r="I8" s="545"/>
      <c r="J8" s="545"/>
      <c r="K8" s="545"/>
      <c r="L8" s="545"/>
      <c r="M8" s="545"/>
      <c r="N8" s="545"/>
      <c r="O8" s="545"/>
      <c r="P8" s="545"/>
    </row>
    <row r="9" spans="1:16" ht="25.5" customHeight="1" x14ac:dyDescent="0.25">
      <c r="A9" s="353"/>
      <c r="B9" s="364"/>
    </row>
    <row r="10" spans="1:16" ht="24.75" customHeight="1" x14ac:dyDescent="0.2">
      <c r="B10" s="550"/>
      <c r="C10" s="546" t="s">
        <v>416</v>
      </c>
      <c r="D10" s="546"/>
      <c r="E10" s="546"/>
      <c r="F10" s="546"/>
      <c r="G10" s="546"/>
      <c r="H10" s="546"/>
      <c r="I10" s="546"/>
      <c r="J10" s="546"/>
      <c r="K10" s="546"/>
      <c r="L10" s="546"/>
      <c r="M10" s="546"/>
      <c r="N10" s="546"/>
      <c r="O10" s="546"/>
      <c r="P10" s="546"/>
    </row>
    <row r="11" spans="1:16" x14ac:dyDescent="0.2">
      <c r="A11" s="352"/>
      <c r="B11" s="551"/>
      <c r="C11" s="547" t="s">
        <v>474</v>
      </c>
      <c r="D11" s="547"/>
      <c r="E11" s="547" t="s">
        <v>478</v>
      </c>
      <c r="F11" s="547"/>
      <c r="G11" s="547" t="s">
        <v>490</v>
      </c>
      <c r="H11" s="547"/>
      <c r="I11" s="547" t="s">
        <v>494</v>
      </c>
      <c r="J11" s="547"/>
      <c r="K11" s="547" t="s">
        <v>498</v>
      </c>
      <c r="L11" s="547"/>
      <c r="M11" s="547" t="s">
        <v>502</v>
      </c>
      <c r="N11" s="547"/>
      <c r="O11" s="547" t="s">
        <v>514</v>
      </c>
      <c r="P11" s="547"/>
    </row>
    <row r="12" spans="1:16" x14ac:dyDescent="0.2">
      <c r="A12" s="352"/>
      <c r="B12" s="503" t="s">
        <v>410</v>
      </c>
      <c r="C12" s="548">
        <v>3820</v>
      </c>
      <c r="D12" s="548"/>
      <c r="E12" s="548">
        <v>3778</v>
      </c>
      <c r="F12" s="548"/>
      <c r="G12" s="548">
        <v>3878</v>
      </c>
      <c r="H12" s="548"/>
      <c r="I12" s="548">
        <v>4102</v>
      </c>
      <c r="J12" s="548"/>
      <c r="K12" s="548">
        <v>4268</v>
      </c>
      <c r="L12" s="548"/>
      <c r="M12" s="548">
        <v>4452</v>
      </c>
      <c r="N12" s="548"/>
      <c r="O12" s="548">
        <v>4489</v>
      </c>
      <c r="P12" s="548"/>
    </row>
    <row r="13" spans="1:16" x14ac:dyDescent="0.2">
      <c r="A13" s="352"/>
      <c r="B13" s="503"/>
      <c r="C13" s="504"/>
      <c r="D13" s="504"/>
      <c r="E13" s="504"/>
      <c r="F13" s="504"/>
      <c r="G13" s="504"/>
      <c r="H13" s="504"/>
      <c r="I13" s="504"/>
      <c r="J13" s="504"/>
      <c r="K13" s="504"/>
      <c r="L13" s="504"/>
      <c r="M13" s="504"/>
      <c r="N13" s="504"/>
      <c r="O13" s="504"/>
      <c r="P13" s="504"/>
    </row>
    <row r="14" spans="1:16" x14ac:dyDescent="0.2">
      <c r="A14" s="352"/>
      <c r="B14" s="503" t="s">
        <v>477</v>
      </c>
      <c r="C14" s="548">
        <v>2540</v>
      </c>
      <c r="D14" s="548"/>
      <c r="E14" s="548">
        <v>2472</v>
      </c>
      <c r="F14" s="548"/>
      <c r="G14" s="548">
        <v>2512</v>
      </c>
      <c r="H14" s="548"/>
      <c r="I14" s="548">
        <v>2535</v>
      </c>
      <c r="J14" s="548"/>
      <c r="K14" s="548">
        <v>2629</v>
      </c>
      <c r="L14" s="548"/>
      <c r="M14" s="548">
        <v>2775</v>
      </c>
      <c r="N14" s="548"/>
      <c r="O14" s="548">
        <v>2803</v>
      </c>
      <c r="P14" s="548"/>
    </row>
    <row r="15" spans="1:16" x14ac:dyDescent="0.2">
      <c r="A15" s="352"/>
      <c r="B15" s="503"/>
      <c r="C15" s="504"/>
      <c r="D15" s="505"/>
      <c r="E15" s="505"/>
      <c r="F15" s="505"/>
      <c r="G15" s="505"/>
      <c r="H15" s="505"/>
      <c r="I15" s="505"/>
      <c r="J15" s="505"/>
      <c r="K15" s="505"/>
      <c r="L15" s="505"/>
      <c r="M15" s="505"/>
      <c r="N15" s="505"/>
      <c r="O15" s="505"/>
      <c r="P15" s="505"/>
    </row>
    <row r="16" spans="1:16" x14ac:dyDescent="0.2">
      <c r="A16" s="352"/>
      <c r="B16" s="503"/>
      <c r="C16" s="504"/>
      <c r="D16" s="505"/>
      <c r="E16" s="505"/>
      <c r="F16" s="505"/>
      <c r="G16" s="505"/>
      <c r="H16" s="505"/>
      <c r="I16" s="505"/>
      <c r="J16" s="505"/>
      <c r="K16" s="505"/>
      <c r="L16" s="505"/>
      <c r="M16" s="505"/>
      <c r="N16" s="505"/>
      <c r="O16" s="505"/>
      <c r="P16" s="505"/>
    </row>
    <row r="17" spans="1:16" x14ac:dyDescent="0.2">
      <c r="A17" s="352"/>
      <c r="B17" s="506" t="s">
        <v>11</v>
      </c>
      <c r="C17" s="549">
        <v>6360</v>
      </c>
      <c r="D17" s="549"/>
      <c r="E17" s="549">
        <v>6250</v>
      </c>
      <c r="F17" s="549"/>
      <c r="G17" s="549">
        <v>6390</v>
      </c>
      <c r="H17" s="549"/>
      <c r="I17" s="549">
        <v>6637</v>
      </c>
      <c r="J17" s="549"/>
      <c r="K17" s="549">
        <v>6897</v>
      </c>
      <c r="L17" s="549"/>
      <c r="M17" s="549">
        <v>7227</v>
      </c>
      <c r="N17" s="549"/>
      <c r="O17" s="549">
        <f>SUM(O12:O16)</f>
        <v>7292</v>
      </c>
      <c r="P17" s="549"/>
    </row>
    <row r="18" spans="1:16" x14ac:dyDescent="0.2">
      <c r="B18" s="507"/>
    </row>
    <row r="19" spans="1:16" x14ac:dyDescent="0.2">
      <c r="B19" s="506" t="s">
        <v>475</v>
      </c>
    </row>
    <row r="20" spans="1:16" ht="21.75" customHeight="1" x14ac:dyDescent="0.2">
      <c r="B20" s="508" t="s">
        <v>485</v>
      </c>
      <c r="C20" s="509"/>
      <c r="D20" s="509"/>
      <c r="E20" s="509"/>
      <c r="F20" s="509"/>
    </row>
  </sheetData>
  <customSheetViews>
    <customSheetView guid="{2C045F60-6AB2-44F0-B91E-AB5C1A883BD2}" scale="83" showPageBreaks="1" printArea="1" view="pageBreakPreview">
      <selection activeCell="L39" sqref="L39"/>
      <pageMargins left="0.7" right="0.7" top="0.75" bottom="0.75" header="0.3" footer="0.3"/>
      <pageSetup scale="86" orientation="portrait" r:id="rId1"/>
    </customSheetView>
    <customSheetView guid="{F1F7BD3E-FC2C-462F-A022-5270024FE9F6}" scale="83" showPageBreaks="1" printArea="1" view="pageBreakPreview">
      <selection activeCell="I11" sqref="I11"/>
      <pageMargins left="0.7" right="0.7" top="0.75" bottom="0.75" header="0.3" footer="0.3"/>
      <pageSetup scale="75" orientation="portrait" r:id="rId2"/>
    </customSheetView>
  </customSheetViews>
  <mergeCells count="31">
    <mergeCell ref="K17:L17"/>
    <mergeCell ref="C17:D17"/>
    <mergeCell ref="E17:F17"/>
    <mergeCell ref="G17:H17"/>
    <mergeCell ref="I17:J17"/>
    <mergeCell ref="O17:P17"/>
    <mergeCell ref="I14:J14"/>
    <mergeCell ref="E11:F11"/>
    <mergeCell ref="B10:B11"/>
    <mergeCell ref="C11:D11"/>
    <mergeCell ref="G11:H11"/>
    <mergeCell ref="I11:J11"/>
    <mergeCell ref="C12:D12"/>
    <mergeCell ref="E12:F12"/>
    <mergeCell ref="G12:H12"/>
    <mergeCell ref="I12:J12"/>
    <mergeCell ref="C14:D14"/>
    <mergeCell ref="M17:N17"/>
    <mergeCell ref="K11:L11"/>
    <mergeCell ref="K12:L12"/>
    <mergeCell ref="K14:L14"/>
    <mergeCell ref="B8:P8"/>
    <mergeCell ref="C10:P10"/>
    <mergeCell ref="O11:P11"/>
    <mergeCell ref="O12:P12"/>
    <mergeCell ref="O14:P14"/>
    <mergeCell ref="E14:F14"/>
    <mergeCell ref="G14:H14"/>
    <mergeCell ref="M11:N11"/>
    <mergeCell ref="M12:N12"/>
    <mergeCell ref="M14:N14"/>
  </mergeCells>
  <pageMargins left="0.7" right="0.7" top="0.75" bottom="0.75" header="0.3" footer="0.3"/>
  <pageSetup scale="68" orientation="landscape" r:id="rId3"/>
  <drawing r:id="rId4"/>
  <legacyDrawing r:id="rId5"/>
  <oleObjects>
    <mc:AlternateContent xmlns:mc="http://schemas.openxmlformats.org/markup-compatibility/2006">
      <mc:Choice Requires="x14">
        <oleObject progId="MSPhotoEd.3" shapeId="726018" r:id="rId6">
          <objectPr defaultSize="0" autoPict="0" r:id="rId7">
            <anchor moveWithCells="1" sizeWithCells="1">
              <from>
                <xdr:col>1</xdr:col>
                <xdr:colOff>733425</xdr:colOff>
                <xdr:row>1</xdr:row>
                <xdr:rowOff>9525</xdr:rowOff>
              </from>
              <to>
                <xdr:col>1</xdr:col>
                <xdr:colOff>1533525</xdr:colOff>
                <xdr:row>3</xdr:row>
                <xdr:rowOff>142875</xdr:rowOff>
              </to>
            </anchor>
          </objectPr>
        </oleObject>
      </mc:Choice>
      <mc:Fallback>
        <oleObject progId="MSPhotoEd.3" shapeId="726018" r:id="rId6"/>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3:R42"/>
  <sheetViews>
    <sheetView zoomScaleNormal="100" workbookViewId="0">
      <selection activeCell="Q5" sqref="Q5"/>
    </sheetView>
  </sheetViews>
  <sheetFormatPr defaultRowHeight="12.75" x14ac:dyDescent="0.2"/>
  <cols>
    <col min="1" max="5" width="9.140625" style="358"/>
    <col min="6" max="6" width="15.42578125" style="358" customWidth="1"/>
    <col min="7" max="8" width="11.28515625" style="358" customWidth="1"/>
    <col min="9" max="10" width="10.5703125" style="358" customWidth="1"/>
    <col min="11" max="12" width="10.28515625" style="358" customWidth="1"/>
    <col min="13" max="13" width="10.42578125" style="358" customWidth="1"/>
    <col min="14" max="14" width="10.140625" style="358" customWidth="1"/>
    <col min="15" max="15" width="10.42578125" style="358" customWidth="1"/>
    <col min="16" max="16" width="10.140625" style="358" customWidth="1"/>
    <col min="17" max="16384" width="9.140625" style="358"/>
  </cols>
  <sheetData>
    <row r="3" spans="1:18" x14ac:dyDescent="0.2">
      <c r="O3" s="354" t="s">
        <v>517</v>
      </c>
    </row>
    <row r="9" spans="1:18" ht="15.75" x14ac:dyDescent="0.25">
      <c r="A9" s="353" t="s">
        <v>493</v>
      </c>
      <c r="B9" s="533" t="s">
        <v>492</v>
      </c>
      <c r="C9" s="533"/>
      <c r="D9" s="533"/>
      <c r="E9" s="533"/>
      <c r="F9" s="533"/>
      <c r="G9" s="533"/>
      <c r="H9" s="533"/>
      <c r="I9" s="533"/>
      <c r="J9" s="533"/>
      <c r="K9" s="533"/>
      <c r="L9" s="533"/>
      <c r="M9" s="533"/>
      <c r="N9" s="533"/>
      <c r="O9" s="533"/>
      <c r="P9" s="533"/>
      <c r="Q9" s="533"/>
      <c r="R9" s="533"/>
    </row>
    <row r="11" spans="1:18" x14ac:dyDescent="0.2">
      <c r="B11" s="502"/>
      <c r="C11" s="502"/>
      <c r="D11" s="502"/>
      <c r="E11" s="502"/>
      <c r="F11" s="502"/>
      <c r="G11" s="542" t="s">
        <v>479</v>
      </c>
      <c r="H11" s="543"/>
      <c r="I11" s="542" t="s">
        <v>488</v>
      </c>
      <c r="J11" s="543"/>
      <c r="K11" s="542" t="s">
        <v>495</v>
      </c>
      <c r="L11" s="543"/>
      <c r="M11" s="542" t="s">
        <v>499</v>
      </c>
      <c r="N11" s="543"/>
      <c r="O11" s="542" t="s">
        <v>516</v>
      </c>
      <c r="P11" s="543"/>
      <c r="Q11" s="542" t="s">
        <v>515</v>
      </c>
      <c r="R11" s="543"/>
    </row>
    <row r="12" spans="1:18" x14ac:dyDescent="0.2">
      <c r="B12" s="222" t="s">
        <v>448</v>
      </c>
      <c r="C12" s="222"/>
      <c r="D12" s="222"/>
      <c r="E12" s="222"/>
      <c r="F12" s="222"/>
      <c r="G12" s="554">
        <v>1</v>
      </c>
      <c r="H12" s="555"/>
      <c r="I12" s="554"/>
      <c r="J12" s="555"/>
      <c r="K12" s="554">
        <v>1</v>
      </c>
      <c r="L12" s="555"/>
      <c r="M12" s="554">
        <v>1</v>
      </c>
      <c r="N12" s="555"/>
      <c r="O12" s="554">
        <v>1</v>
      </c>
      <c r="P12" s="555"/>
      <c r="Q12" s="554">
        <v>2</v>
      </c>
      <c r="R12" s="555"/>
    </row>
    <row r="13" spans="1:18" x14ac:dyDescent="0.2">
      <c r="B13" s="222" t="s">
        <v>449</v>
      </c>
      <c r="C13" s="222"/>
      <c r="D13" s="222"/>
      <c r="E13" s="222"/>
      <c r="F13" s="222"/>
      <c r="G13" s="554">
        <v>420</v>
      </c>
      <c r="H13" s="555"/>
      <c r="I13" s="554">
        <v>393</v>
      </c>
      <c r="J13" s="555"/>
      <c r="K13" s="554">
        <v>393</v>
      </c>
      <c r="L13" s="555"/>
      <c r="M13" s="554">
        <v>364</v>
      </c>
      <c r="N13" s="555"/>
      <c r="O13" s="554">
        <v>336</v>
      </c>
      <c r="P13" s="555"/>
      <c r="Q13" s="554">
        <v>364</v>
      </c>
      <c r="R13" s="555"/>
    </row>
    <row r="14" spans="1:18" x14ac:dyDescent="0.2">
      <c r="B14" s="222" t="s">
        <v>450</v>
      </c>
      <c r="C14" s="222"/>
      <c r="D14" s="222"/>
      <c r="E14" s="222"/>
      <c r="F14" s="222"/>
      <c r="G14" s="554">
        <v>171</v>
      </c>
      <c r="H14" s="555"/>
      <c r="I14" s="554">
        <v>195</v>
      </c>
      <c r="J14" s="555"/>
      <c r="K14" s="554">
        <v>200</v>
      </c>
      <c r="L14" s="555"/>
      <c r="M14" s="554">
        <v>197</v>
      </c>
      <c r="N14" s="555"/>
      <c r="O14" s="554">
        <v>188</v>
      </c>
      <c r="P14" s="555"/>
      <c r="Q14" s="554">
        <v>185</v>
      </c>
      <c r="R14" s="555"/>
    </row>
    <row r="15" spans="1:18" x14ac:dyDescent="0.2">
      <c r="B15" s="222" t="s">
        <v>451</v>
      </c>
      <c r="C15" s="222"/>
      <c r="D15" s="222"/>
      <c r="E15" s="222"/>
      <c r="F15" s="222"/>
      <c r="G15" s="554">
        <v>13</v>
      </c>
      <c r="H15" s="555"/>
      <c r="I15" s="554">
        <v>13</v>
      </c>
      <c r="J15" s="555"/>
      <c r="K15" s="554">
        <v>13</v>
      </c>
      <c r="L15" s="555"/>
      <c r="M15" s="554">
        <v>15</v>
      </c>
      <c r="N15" s="555"/>
      <c r="O15" s="554">
        <v>14</v>
      </c>
      <c r="P15" s="555"/>
      <c r="Q15" s="554">
        <v>16</v>
      </c>
      <c r="R15" s="555"/>
    </row>
    <row r="16" spans="1:18" x14ac:dyDescent="0.2">
      <c r="B16" s="222" t="s">
        <v>452</v>
      </c>
      <c r="C16" s="222"/>
      <c r="D16" s="222"/>
      <c r="E16" s="222"/>
      <c r="F16" s="222"/>
      <c r="G16" s="554">
        <v>244</v>
      </c>
      <c r="H16" s="555"/>
      <c r="I16" s="554">
        <v>217</v>
      </c>
      <c r="J16" s="555"/>
      <c r="K16" s="554">
        <v>214</v>
      </c>
      <c r="L16" s="555"/>
      <c r="M16" s="554">
        <v>255</v>
      </c>
      <c r="N16" s="555"/>
      <c r="O16" s="554">
        <v>278</v>
      </c>
      <c r="P16" s="555"/>
      <c r="Q16" s="554">
        <v>272</v>
      </c>
      <c r="R16" s="555"/>
    </row>
    <row r="17" spans="2:18" x14ac:dyDescent="0.2">
      <c r="B17" s="222" t="s">
        <v>453</v>
      </c>
      <c r="C17" s="222"/>
      <c r="D17" s="222"/>
      <c r="E17" s="222"/>
      <c r="F17" s="222"/>
      <c r="G17" s="554">
        <v>26</v>
      </c>
      <c r="H17" s="555"/>
      <c r="I17" s="554">
        <v>33</v>
      </c>
      <c r="J17" s="555"/>
      <c r="K17" s="554">
        <v>34</v>
      </c>
      <c r="L17" s="555"/>
      <c r="M17" s="554">
        <v>34</v>
      </c>
      <c r="N17" s="555"/>
      <c r="O17" s="554">
        <v>37</v>
      </c>
      <c r="P17" s="555"/>
      <c r="Q17" s="554">
        <v>44</v>
      </c>
      <c r="R17" s="555"/>
    </row>
    <row r="18" spans="2:18" x14ac:dyDescent="0.2">
      <c r="B18" s="222" t="s">
        <v>454</v>
      </c>
      <c r="C18" s="222"/>
      <c r="D18" s="222"/>
      <c r="E18" s="222"/>
      <c r="F18" s="222"/>
      <c r="G18" s="554">
        <v>8</v>
      </c>
      <c r="H18" s="555"/>
      <c r="I18" s="554">
        <v>9</v>
      </c>
      <c r="J18" s="555"/>
      <c r="K18" s="554">
        <v>9</v>
      </c>
      <c r="L18" s="555"/>
      <c r="M18" s="554">
        <v>9</v>
      </c>
      <c r="N18" s="555"/>
      <c r="O18" s="554">
        <v>8</v>
      </c>
      <c r="P18" s="555"/>
      <c r="Q18" s="554">
        <v>5</v>
      </c>
      <c r="R18" s="555"/>
    </row>
    <row r="19" spans="2:18" x14ac:dyDescent="0.2">
      <c r="B19" s="222" t="s">
        <v>455</v>
      </c>
      <c r="C19" s="222"/>
      <c r="D19" s="222"/>
      <c r="E19" s="222"/>
      <c r="F19" s="222"/>
      <c r="G19" s="554">
        <v>7</v>
      </c>
      <c r="H19" s="555"/>
      <c r="I19" s="554">
        <v>7</v>
      </c>
      <c r="J19" s="555"/>
      <c r="K19" s="554">
        <v>8</v>
      </c>
      <c r="L19" s="555"/>
      <c r="M19" s="554">
        <v>7</v>
      </c>
      <c r="N19" s="555"/>
      <c r="O19" s="554">
        <v>7</v>
      </c>
      <c r="P19" s="555"/>
      <c r="Q19" s="554">
        <v>7</v>
      </c>
      <c r="R19" s="555"/>
    </row>
    <row r="20" spans="2:18" x14ac:dyDescent="0.2">
      <c r="B20" s="222" t="s">
        <v>456</v>
      </c>
      <c r="C20" s="222"/>
      <c r="D20" s="222"/>
      <c r="E20" s="222"/>
      <c r="F20" s="222"/>
      <c r="G20" s="554">
        <v>7</v>
      </c>
      <c r="H20" s="555"/>
      <c r="I20" s="554">
        <v>7</v>
      </c>
      <c r="J20" s="555"/>
      <c r="K20" s="554">
        <v>5</v>
      </c>
      <c r="L20" s="555"/>
      <c r="M20" s="554">
        <v>7</v>
      </c>
      <c r="N20" s="555"/>
      <c r="O20" s="554">
        <v>7</v>
      </c>
      <c r="P20" s="555"/>
      <c r="Q20" s="554">
        <v>8</v>
      </c>
      <c r="R20" s="555"/>
    </row>
    <row r="21" spans="2:18" x14ac:dyDescent="0.2">
      <c r="B21" s="222" t="s">
        <v>457</v>
      </c>
      <c r="C21" s="222"/>
      <c r="D21" s="222"/>
      <c r="E21" s="222"/>
      <c r="F21" s="222"/>
      <c r="G21" s="554">
        <v>100</v>
      </c>
      <c r="H21" s="555"/>
      <c r="I21" s="554">
        <v>102</v>
      </c>
      <c r="J21" s="555"/>
      <c r="K21" s="554">
        <v>102</v>
      </c>
      <c r="L21" s="555"/>
      <c r="M21" s="554">
        <v>97</v>
      </c>
      <c r="N21" s="555"/>
      <c r="O21" s="554">
        <v>89</v>
      </c>
      <c r="P21" s="555"/>
      <c r="Q21" s="554">
        <v>98</v>
      </c>
      <c r="R21" s="555"/>
    </row>
    <row r="22" spans="2:18" x14ac:dyDescent="0.2">
      <c r="B22" s="222" t="s">
        <v>458</v>
      </c>
      <c r="C22" s="222"/>
      <c r="D22" s="222"/>
      <c r="E22" s="222"/>
      <c r="F22" s="222"/>
      <c r="G22" s="554">
        <v>36</v>
      </c>
      <c r="H22" s="555"/>
      <c r="I22" s="554">
        <v>46</v>
      </c>
      <c r="J22" s="555"/>
      <c r="K22" s="554">
        <v>47</v>
      </c>
      <c r="L22" s="555"/>
      <c r="M22" s="554">
        <v>43</v>
      </c>
      <c r="N22" s="555"/>
      <c r="O22" s="554">
        <v>45</v>
      </c>
      <c r="P22" s="555"/>
      <c r="Q22" s="554">
        <v>42</v>
      </c>
      <c r="R22" s="555"/>
    </row>
    <row r="23" spans="2:18" x14ac:dyDescent="0.2">
      <c r="B23" s="222" t="s">
        <v>459</v>
      </c>
      <c r="C23" s="222"/>
      <c r="D23" s="222"/>
      <c r="E23" s="222"/>
      <c r="F23" s="222"/>
      <c r="G23" s="554">
        <v>22</v>
      </c>
      <c r="H23" s="555"/>
      <c r="I23" s="554">
        <v>22</v>
      </c>
      <c r="J23" s="555"/>
      <c r="K23" s="554">
        <v>23</v>
      </c>
      <c r="L23" s="555"/>
      <c r="M23" s="554">
        <v>23</v>
      </c>
      <c r="N23" s="555"/>
      <c r="O23" s="554">
        <v>24</v>
      </c>
      <c r="P23" s="555"/>
      <c r="Q23" s="554">
        <v>24</v>
      </c>
      <c r="R23" s="555"/>
    </row>
    <row r="24" spans="2:18" x14ac:dyDescent="0.2">
      <c r="B24" s="222" t="s">
        <v>460</v>
      </c>
      <c r="C24" s="222"/>
      <c r="D24" s="222"/>
      <c r="E24" s="222"/>
      <c r="F24" s="222"/>
      <c r="G24" s="554">
        <v>4</v>
      </c>
      <c r="H24" s="555"/>
      <c r="I24" s="554"/>
      <c r="J24" s="555"/>
      <c r="K24" s="554" t="s">
        <v>500</v>
      </c>
      <c r="L24" s="555"/>
      <c r="M24" s="554" t="s">
        <v>500</v>
      </c>
      <c r="N24" s="555"/>
      <c r="O24" s="554">
        <v>0</v>
      </c>
      <c r="P24" s="555"/>
      <c r="Q24" s="554">
        <v>0</v>
      </c>
      <c r="R24" s="555"/>
    </row>
    <row r="25" spans="2:18" x14ac:dyDescent="0.2">
      <c r="B25" s="222" t="s">
        <v>461</v>
      </c>
      <c r="C25" s="222"/>
      <c r="D25" s="222"/>
      <c r="E25" s="222"/>
      <c r="F25" s="222"/>
      <c r="G25" s="554">
        <v>886</v>
      </c>
      <c r="H25" s="555"/>
      <c r="I25" s="554">
        <v>885</v>
      </c>
      <c r="J25" s="555"/>
      <c r="K25" s="554">
        <v>880</v>
      </c>
      <c r="L25" s="555"/>
      <c r="M25" s="554">
        <v>953</v>
      </c>
      <c r="N25" s="555"/>
      <c r="O25" s="558">
        <v>1089</v>
      </c>
      <c r="P25" s="559"/>
      <c r="Q25" s="558">
        <v>1093</v>
      </c>
      <c r="R25" s="559"/>
    </row>
    <row r="26" spans="2:18" x14ac:dyDescent="0.2">
      <c r="B26" s="222" t="s">
        <v>489</v>
      </c>
      <c r="C26" s="222"/>
      <c r="D26" s="222"/>
      <c r="E26" s="222"/>
      <c r="F26" s="222"/>
      <c r="G26" s="554">
        <v>11</v>
      </c>
      <c r="H26" s="555"/>
      <c r="I26" s="554">
        <v>24</v>
      </c>
      <c r="J26" s="555"/>
      <c r="K26" s="554">
        <v>24</v>
      </c>
      <c r="L26" s="555"/>
      <c r="M26" s="554">
        <v>23</v>
      </c>
      <c r="N26" s="555"/>
      <c r="O26" s="554">
        <v>26</v>
      </c>
      <c r="P26" s="555"/>
      <c r="Q26" s="554">
        <v>26</v>
      </c>
      <c r="R26" s="555"/>
    </row>
    <row r="27" spans="2:18" x14ac:dyDescent="0.2">
      <c r="B27" s="222" t="s">
        <v>462</v>
      </c>
      <c r="C27" s="222"/>
      <c r="D27" s="222"/>
      <c r="E27" s="222"/>
      <c r="F27" s="222"/>
      <c r="G27" s="554">
        <v>54</v>
      </c>
      <c r="H27" s="555"/>
      <c r="I27" s="554">
        <v>28</v>
      </c>
      <c r="J27" s="555"/>
      <c r="K27" s="554">
        <v>42</v>
      </c>
      <c r="L27" s="555"/>
      <c r="M27" s="554">
        <v>44</v>
      </c>
      <c r="N27" s="555"/>
      <c r="O27" s="554">
        <v>44</v>
      </c>
      <c r="P27" s="555"/>
      <c r="Q27" s="554">
        <v>39</v>
      </c>
      <c r="R27" s="555"/>
    </row>
    <row r="28" spans="2:18" x14ac:dyDescent="0.2">
      <c r="B28" s="222" t="s">
        <v>463</v>
      </c>
      <c r="C28" s="222"/>
      <c r="D28" s="222"/>
      <c r="E28" s="222"/>
      <c r="F28" s="222"/>
      <c r="G28" s="554">
        <v>6</v>
      </c>
      <c r="H28" s="555"/>
      <c r="I28" s="554">
        <v>8</v>
      </c>
      <c r="J28" s="555"/>
      <c r="K28" s="554">
        <v>5</v>
      </c>
      <c r="L28" s="555"/>
      <c r="M28" s="554">
        <v>6</v>
      </c>
      <c r="N28" s="555"/>
      <c r="O28" s="554">
        <v>6</v>
      </c>
      <c r="P28" s="555"/>
      <c r="Q28" s="554">
        <v>7</v>
      </c>
      <c r="R28" s="555"/>
    </row>
    <row r="29" spans="2:18" x14ac:dyDescent="0.2">
      <c r="B29" s="222" t="s">
        <v>464</v>
      </c>
      <c r="C29" s="222"/>
      <c r="D29" s="222"/>
      <c r="E29" s="222"/>
      <c r="F29" s="222"/>
      <c r="G29" s="554">
        <v>8</v>
      </c>
      <c r="H29" s="555"/>
      <c r="I29" s="554">
        <v>7</v>
      </c>
      <c r="J29" s="555"/>
      <c r="K29" s="554">
        <v>9</v>
      </c>
      <c r="L29" s="555"/>
      <c r="M29" s="554">
        <v>7</v>
      </c>
      <c r="N29" s="555"/>
      <c r="O29" s="554">
        <v>12</v>
      </c>
      <c r="P29" s="555"/>
      <c r="Q29" s="554">
        <v>11</v>
      </c>
      <c r="R29" s="555"/>
    </row>
    <row r="30" spans="2:18" x14ac:dyDescent="0.2">
      <c r="B30" s="222" t="s">
        <v>465</v>
      </c>
      <c r="C30" s="222"/>
      <c r="D30" s="222"/>
      <c r="E30" s="222"/>
      <c r="F30" s="222"/>
      <c r="G30" s="554">
        <v>12</v>
      </c>
      <c r="H30" s="555"/>
      <c r="I30" s="554">
        <v>9</v>
      </c>
      <c r="J30" s="555"/>
      <c r="K30" s="554">
        <v>9</v>
      </c>
      <c r="L30" s="555"/>
      <c r="M30" s="554">
        <v>9</v>
      </c>
      <c r="N30" s="555"/>
      <c r="O30" s="554">
        <v>11</v>
      </c>
      <c r="P30" s="555"/>
      <c r="Q30" s="554">
        <v>11</v>
      </c>
      <c r="R30" s="555"/>
    </row>
    <row r="31" spans="2:18" x14ac:dyDescent="0.2">
      <c r="B31" s="222" t="s">
        <v>466</v>
      </c>
      <c r="C31" s="222"/>
      <c r="D31" s="222"/>
      <c r="E31" s="222"/>
      <c r="F31" s="222"/>
      <c r="G31" s="554">
        <v>86</v>
      </c>
      <c r="H31" s="555"/>
      <c r="I31" s="554">
        <v>91</v>
      </c>
      <c r="J31" s="555"/>
      <c r="K31" s="554">
        <v>91</v>
      </c>
      <c r="L31" s="555"/>
      <c r="M31" s="554">
        <v>100</v>
      </c>
      <c r="N31" s="555"/>
      <c r="O31" s="554">
        <v>114</v>
      </c>
      <c r="P31" s="555"/>
      <c r="Q31" s="554">
        <v>108</v>
      </c>
      <c r="R31" s="555"/>
    </row>
    <row r="32" spans="2:18" x14ac:dyDescent="0.2">
      <c r="B32" s="222" t="s">
        <v>467</v>
      </c>
      <c r="C32" s="222"/>
      <c r="D32" s="222"/>
      <c r="E32" s="222"/>
      <c r="F32" s="222"/>
      <c r="G32" s="554">
        <v>170</v>
      </c>
      <c r="H32" s="555"/>
      <c r="I32" s="554">
        <v>152</v>
      </c>
      <c r="J32" s="555"/>
      <c r="K32" s="554">
        <v>152</v>
      </c>
      <c r="L32" s="555"/>
      <c r="M32" s="554">
        <v>160</v>
      </c>
      <c r="N32" s="555"/>
      <c r="O32" s="554">
        <v>163</v>
      </c>
      <c r="P32" s="555"/>
      <c r="Q32" s="554">
        <v>162</v>
      </c>
      <c r="R32" s="555"/>
    </row>
    <row r="33" spans="2:18" x14ac:dyDescent="0.2">
      <c r="B33" s="222" t="s">
        <v>468</v>
      </c>
      <c r="C33" s="222"/>
      <c r="D33" s="222"/>
      <c r="E33" s="222"/>
      <c r="F33" s="222"/>
      <c r="G33" s="554">
        <v>26</v>
      </c>
      <c r="H33" s="555"/>
      <c r="I33" s="554">
        <v>27</v>
      </c>
      <c r="J33" s="555"/>
      <c r="K33" s="554">
        <v>27</v>
      </c>
      <c r="L33" s="555"/>
      <c r="M33" s="554">
        <v>26</v>
      </c>
      <c r="N33" s="555"/>
      <c r="O33" s="554">
        <v>25</v>
      </c>
      <c r="P33" s="555"/>
      <c r="Q33" s="554">
        <v>25</v>
      </c>
      <c r="R33" s="555"/>
    </row>
    <row r="34" spans="2:18" x14ac:dyDescent="0.2">
      <c r="B34" s="222" t="s">
        <v>469</v>
      </c>
      <c r="C34" s="222"/>
      <c r="D34" s="222"/>
      <c r="E34" s="222"/>
      <c r="F34" s="222"/>
      <c r="G34" s="554">
        <v>1</v>
      </c>
      <c r="H34" s="555"/>
      <c r="I34" s="554">
        <v>1</v>
      </c>
      <c r="J34" s="555"/>
      <c r="K34" s="554">
        <v>0</v>
      </c>
      <c r="L34" s="555"/>
      <c r="M34" s="554">
        <v>0</v>
      </c>
      <c r="N34" s="555"/>
      <c r="O34" s="554">
        <v>0</v>
      </c>
      <c r="P34" s="555"/>
      <c r="Q34" s="554">
        <v>0</v>
      </c>
      <c r="R34" s="555"/>
    </row>
    <row r="35" spans="2:18" x14ac:dyDescent="0.2">
      <c r="B35" s="222" t="s">
        <v>470</v>
      </c>
      <c r="C35" s="222"/>
      <c r="D35" s="222"/>
      <c r="E35" s="222"/>
      <c r="F35" s="222"/>
      <c r="G35" s="554">
        <v>33</v>
      </c>
      <c r="H35" s="555"/>
      <c r="I35" s="554">
        <v>39</v>
      </c>
      <c r="J35" s="555"/>
      <c r="K35" s="554">
        <v>37</v>
      </c>
      <c r="L35" s="555"/>
      <c r="M35" s="554">
        <v>37</v>
      </c>
      <c r="N35" s="555"/>
      <c r="O35" s="554">
        <v>30</v>
      </c>
      <c r="P35" s="555"/>
      <c r="Q35" s="554">
        <v>31</v>
      </c>
      <c r="R35" s="555"/>
    </row>
    <row r="36" spans="2:18" x14ac:dyDescent="0.2">
      <c r="B36" s="222" t="s">
        <v>471</v>
      </c>
      <c r="C36" s="222"/>
      <c r="D36" s="222"/>
      <c r="E36" s="222"/>
      <c r="F36" s="222"/>
      <c r="G36" s="554">
        <v>89</v>
      </c>
      <c r="H36" s="555"/>
      <c r="I36" s="554">
        <v>68</v>
      </c>
      <c r="J36" s="555"/>
      <c r="K36" s="554">
        <v>73</v>
      </c>
      <c r="L36" s="555"/>
      <c r="M36" s="554">
        <v>77</v>
      </c>
      <c r="N36" s="555"/>
      <c r="O36" s="554">
        <v>73</v>
      </c>
      <c r="P36" s="555"/>
      <c r="Q36" s="554">
        <v>82</v>
      </c>
      <c r="R36" s="555"/>
    </row>
    <row r="37" spans="2:18" x14ac:dyDescent="0.2">
      <c r="B37" s="251" t="s">
        <v>472</v>
      </c>
      <c r="C37" s="251"/>
      <c r="D37" s="251"/>
      <c r="E37" s="251"/>
      <c r="F37" s="251"/>
      <c r="G37" s="556">
        <v>128</v>
      </c>
      <c r="H37" s="557"/>
      <c r="I37" s="556">
        <v>129</v>
      </c>
      <c r="J37" s="557"/>
      <c r="K37" s="556">
        <v>137</v>
      </c>
      <c r="L37" s="560"/>
      <c r="M37" s="556">
        <v>135</v>
      </c>
      <c r="N37" s="557"/>
      <c r="O37" s="556">
        <v>148</v>
      </c>
      <c r="P37" s="557"/>
      <c r="Q37" s="556">
        <v>141</v>
      </c>
      <c r="R37" s="557"/>
    </row>
    <row r="38" spans="2:18" x14ac:dyDescent="0.2">
      <c r="G38" s="541"/>
      <c r="H38" s="541"/>
      <c r="I38" s="541"/>
      <c r="J38" s="541"/>
      <c r="K38" s="561"/>
      <c r="L38" s="561"/>
      <c r="M38" s="541"/>
      <c r="N38" s="541"/>
      <c r="O38" s="541"/>
      <c r="P38" s="541"/>
      <c r="Q38" s="541"/>
      <c r="R38" s="541"/>
    </row>
    <row r="39" spans="2:18" x14ac:dyDescent="0.2">
      <c r="B39" s="377" t="s">
        <v>473</v>
      </c>
      <c r="C39" s="237"/>
      <c r="D39" s="237"/>
      <c r="E39" s="237"/>
      <c r="F39" s="237"/>
      <c r="G39" s="553">
        <v>2569</v>
      </c>
      <c r="H39" s="553"/>
      <c r="I39" s="553">
        <v>2512</v>
      </c>
      <c r="J39" s="553"/>
      <c r="K39" s="553">
        <v>2535</v>
      </c>
      <c r="L39" s="553"/>
      <c r="M39" s="553">
        <v>2629</v>
      </c>
      <c r="N39" s="553"/>
      <c r="O39" s="553">
        <v>2775</v>
      </c>
      <c r="P39" s="553"/>
      <c r="Q39" s="553">
        <f>SUM(Q12:Q38)</f>
        <v>2803</v>
      </c>
      <c r="R39" s="553"/>
    </row>
    <row r="41" spans="2:18" x14ac:dyDescent="0.2">
      <c r="B41" s="358" t="s">
        <v>501</v>
      </c>
    </row>
    <row r="42" spans="2:18" ht="16.5" customHeight="1" x14ac:dyDescent="0.2">
      <c r="B42" s="552" t="s">
        <v>485</v>
      </c>
      <c r="C42" s="552"/>
      <c r="D42" s="552"/>
      <c r="E42" s="552"/>
      <c r="F42" s="552"/>
    </row>
  </sheetData>
  <mergeCells count="176">
    <mergeCell ref="O38:P38"/>
    <mergeCell ref="O39:P39"/>
    <mergeCell ref="O29:P29"/>
    <mergeCell ref="O30:P30"/>
    <mergeCell ref="O31:P31"/>
    <mergeCell ref="O32:P32"/>
    <mergeCell ref="O33:P33"/>
    <mergeCell ref="O34:P34"/>
    <mergeCell ref="O35:P35"/>
    <mergeCell ref="O36:P36"/>
    <mergeCell ref="O37:P37"/>
    <mergeCell ref="O20:P20"/>
    <mergeCell ref="O21:P21"/>
    <mergeCell ref="O22:P22"/>
    <mergeCell ref="O23:P23"/>
    <mergeCell ref="O24:P24"/>
    <mergeCell ref="O25:P25"/>
    <mergeCell ref="O26:P26"/>
    <mergeCell ref="O27:P27"/>
    <mergeCell ref="O28:P28"/>
    <mergeCell ref="O11:P11"/>
    <mergeCell ref="O12:P12"/>
    <mergeCell ref="O13:P13"/>
    <mergeCell ref="O14:P14"/>
    <mergeCell ref="O15:P15"/>
    <mergeCell ref="O16:P16"/>
    <mergeCell ref="O17:P17"/>
    <mergeCell ref="O18:P18"/>
    <mergeCell ref="O19:P19"/>
    <mergeCell ref="M15:N15"/>
    <mergeCell ref="M16:N16"/>
    <mergeCell ref="M17:N17"/>
    <mergeCell ref="M18:N18"/>
    <mergeCell ref="M19:N19"/>
    <mergeCell ref="M38:N38"/>
    <mergeCell ref="M39:N39"/>
    <mergeCell ref="K18:L18"/>
    <mergeCell ref="K19:L19"/>
    <mergeCell ref="K15:L15"/>
    <mergeCell ref="K16:L16"/>
    <mergeCell ref="K17:L17"/>
    <mergeCell ref="K24:L24"/>
    <mergeCell ref="K25:L25"/>
    <mergeCell ref="K26:L26"/>
    <mergeCell ref="K27:L27"/>
    <mergeCell ref="K28:L28"/>
    <mergeCell ref="K29:L29"/>
    <mergeCell ref="K30:L30"/>
    <mergeCell ref="M31:N31"/>
    <mergeCell ref="M32:N32"/>
    <mergeCell ref="M33:N33"/>
    <mergeCell ref="M34:N34"/>
    <mergeCell ref="M35:N35"/>
    <mergeCell ref="G13:H13"/>
    <mergeCell ref="I13:J13"/>
    <mergeCell ref="G14:H14"/>
    <mergeCell ref="I14:J14"/>
    <mergeCell ref="G19:H19"/>
    <mergeCell ref="G15:H15"/>
    <mergeCell ref="I15:J15"/>
    <mergeCell ref="K22:L22"/>
    <mergeCell ref="K23:L23"/>
    <mergeCell ref="K20:L20"/>
    <mergeCell ref="K21:L21"/>
    <mergeCell ref="G17:H17"/>
    <mergeCell ref="I17:J17"/>
    <mergeCell ref="G18:H18"/>
    <mergeCell ref="I18:J18"/>
    <mergeCell ref="I19:J19"/>
    <mergeCell ref="G20:H20"/>
    <mergeCell ref="I20:J20"/>
    <mergeCell ref="M36:N36"/>
    <mergeCell ref="M37:N37"/>
    <mergeCell ref="M22:N22"/>
    <mergeCell ref="M23:N23"/>
    <mergeCell ref="M24:N24"/>
    <mergeCell ref="M25:N25"/>
    <mergeCell ref="M26:N26"/>
    <mergeCell ref="M27:N27"/>
    <mergeCell ref="M28:N28"/>
    <mergeCell ref="M29:N29"/>
    <mergeCell ref="M30:N30"/>
    <mergeCell ref="K31:L31"/>
    <mergeCell ref="K32:L32"/>
    <mergeCell ref="K33:L33"/>
    <mergeCell ref="K34:L34"/>
    <mergeCell ref="G11:H11"/>
    <mergeCell ref="I11:J11"/>
    <mergeCell ref="K11:L11"/>
    <mergeCell ref="M11:N11"/>
    <mergeCell ref="G12:H12"/>
    <mergeCell ref="I12:J12"/>
    <mergeCell ref="M12:N12"/>
    <mergeCell ref="K12:L12"/>
    <mergeCell ref="G16:H16"/>
    <mergeCell ref="I16:J16"/>
    <mergeCell ref="G31:H31"/>
    <mergeCell ref="I31:J31"/>
    <mergeCell ref="G32:H32"/>
    <mergeCell ref="I32:J32"/>
    <mergeCell ref="G33:H33"/>
    <mergeCell ref="I33:J33"/>
    <mergeCell ref="K13:L13"/>
    <mergeCell ref="K14:L14"/>
    <mergeCell ref="M13:N13"/>
    <mergeCell ref="M14:N14"/>
    <mergeCell ref="G21:H21"/>
    <mergeCell ref="I21:J21"/>
    <mergeCell ref="I22:J22"/>
    <mergeCell ref="G23:H23"/>
    <mergeCell ref="I23:J23"/>
    <mergeCell ref="G24:H24"/>
    <mergeCell ref="I24:J24"/>
    <mergeCell ref="G22:H22"/>
    <mergeCell ref="M20:N20"/>
    <mergeCell ref="M21:N21"/>
    <mergeCell ref="I28:J28"/>
    <mergeCell ref="G29:H29"/>
    <mergeCell ref="I29:J29"/>
    <mergeCell ref="G30:H30"/>
    <mergeCell ref="I30:J30"/>
    <mergeCell ref="G28:H28"/>
    <mergeCell ref="I25:J25"/>
    <mergeCell ref="G26:H26"/>
    <mergeCell ref="I26:J26"/>
    <mergeCell ref="G27:H27"/>
    <mergeCell ref="I27:J27"/>
    <mergeCell ref="G25:H25"/>
    <mergeCell ref="Q13:R13"/>
    <mergeCell ref="Q14:R14"/>
    <mergeCell ref="Q15:R15"/>
    <mergeCell ref="Q16:R16"/>
    <mergeCell ref="Q17:R17"/>
    <mergeCell ref="Q18:R18"/>
    <mergeCell ref="Q19:R19"/>
    <mergeCell ref="G39:H39"/>
    <mergeCell ref="I39:J39"/>
    <mergeCell ref="K39:L39"/>
    <mergeCell ref="G36:H36"/>
    <mergeCell ref="I36:J36"/>
    <mergeCell ref="K36:L36"/>
    <mergeCell ref="G37:H37"/>
    <mergeCell ref="I37:J37"/>
    <mergeCell ref="K37:L37"/>
    <mergeCell ref="I34:J34"/>
    <mergeCell ref="G35:H35"/>
    <mergeCell ref="I35:J35"/>
    <mergeCell ref="K35:L35"/>
    <mergeCell ref="G38:H38"/>
    <mergeCell ref="I38:J38"/>
    <mergeCell ref="K38:L38"/>
    <mergeCell ref="G34:H34"/>
    <mergeCell ref="B9:R9"/>
    <mergeCell ref="B42:F42"/>
    <mergeCell ref="Q38:R38"/>
    <mergeCell ref="Q39:R39"/>
    <mergeCell ref="Q29:R29"/>
    <mergeCell ref="Q30:R30"/>
    <mergeCell ref="Q31:R31"/>
    <mergeCell ref="Q32:R32"/>
    <mergeCell ref="Q33:R33"/>
    <mergeCell ref="Q34:R34"/>
    <mergeCell ref="Q35:R35"/>
    <mergeCell ref="Q36:R36"/>
    <mergeCell ref="Q37:R37"/>
    <mergeCell ref="Q20:R20"/>
    <mergeCell ref="Q21:R21"/>
    <mergeCell ref="Q22:R22"/>
    <mergeCell ref="Q23:R23"/>
    <mergeCell ref="Q24:R24"/>
    <mergeCell ref="Q25:R25"/>
    <mergeCell ref="Q26:R26"/>
    <mergeCell ref="Q27:R27"/>
    <mergeCell ref="Q28:R28"/>
    <mergeCell ref="Q11:R11"/>
    <mergeCell ref="Q12:R12"/>
  </mergeCells>
  <pageMargins left="0.7" right="0.7" top="0.75" bottom="0.75" header="0.3" footer="0.3"/>
  <pageSetup scale="64" orientation="landscape" r:id="rId1"/>
  <drawing r:id="rId2"/>
  <legacyDrawing r:id="rId3"/>
  <oleObjects>
    <mc:AlternateContent xmlns:mc="http://schemas.openxmlformats.org/markup-compatibility/2006">
      <mc:Choice Requires="x14">
        <oleObject progId="MSPhotoEd.3" shapeId="732162" r:id="rId4">
          <objectPr defaultSize="0" autoPict="0" r:id="rId5">
            <anchor moveWithCells="1" sizeWithCells="1">
              <from>
                <xdr:col>0</xdr:col>
                <xdr:colOff>0</xdr:colOff>
                <xdr:row>0</xdr:row>
                <xdr:rowOff>0</xdr:rowOff>
              </from>
              <to>
                <xdr:col>2</xdr:col>
                <xdr:colOff>28575</xdr:colOff>
                <xdr:row>4</xdr:row>
                <xdr:rowOff>19050</xdr:rowOff>
              </to>
            </anchor>
          </objectPr>
        </oleObject>
      </mc:Choice>
      <mc:Fallback>
        <oleObject progId="MSPhotoEd.3" shapeId="732162" r:id="rId4"/>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I44"/>
  <sheetViews>
    <sheetView topLeftCell="A4" workbookViewId="0">
      <selection activeCell="H41" sqref="H41"/>
    </sheetView>
  </sheetViews>
  <sheetFormatPr defaultRowHeight="12.75" x14ac:dyDescent="0.2"/>
  <cols>
    <col min="1" max="1" width="9.42578125" style="58" customWidth="1"/>
    <col min="2" max="2" width="55.570312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203" t="s">
        <v>433</v>
      </c>
    </row>
    <row r="4" spans="1:9" ht="15" x14ac:dyDescent="0.25">
      <c r="B4" s="203"/>
      <c r="C4" s="203"/>
      <c r="D4" s="65"/>
    </row>
    <row r="5" spans="1:9" x14ac:dyDescent="0.2">
      <c r="D5" s="65"/>
    </row>
    <row r="6" spans="1:9" x14ac:dyDescent="0.2">
      <c r="D6" s="65"/>
    </row>
    <row r="7" spans="1:9" ht="15.75" x14ac:dyDescent="0.25">
      <c r="A7" s="204" t="s">
        <v>414</v>
      </c>
      <c r="B7" s="533" t="s">
        <v>434</v>
      </c>
      <c r="C7" s="533"/>
      <c r="D7" s="533"/>
      <c r="E7" s="533"/>
    </row>
    <row r="8" spans="1:9" x14ac:dyDescent="0.2">
      <c r="D8" s="65"/>
    </row>
    <row r="9" spans="1:9" x14ac:dyDescent="0.2">
      <c r="B9" s="65"/>
      <c r="C9" s="65"/>
      <c r="D9" s="65"/>
    </row>
    <row r="10" spans="1:9" x14ac:dyDescent="0.2">
      <c r="B10" s="206" t="s">
        <v>435</v>
      </c>
      <c r="C10" s="562" t="s">
        <v>445</v>
      </c>
      <c r="D10" s="563"/>
      <c r="E10" s="564"/>
    </row>
    <row r="11" spans="1:9" x14ac:dyDescent="0.2">
      <c r="B11" s="207"/>
      <c r="C11" s="202" t="s">
        <v>11</v>
      </c>
      <c r="D11" s="174" t="s">
        <v>14</v>
      </c>
      <c r="E11" s="174" t="s">
        <v>13</v>
      </c>
    </row>
    <row r="12" spans="1:9" x14ac:dyDescent="0.2">
      <c r="B12" s="208"/>
      <c r="C12" s="196"/>
      <c r="D12" s="175"/>
      <c r="E12" s="186"/>
      <c r="I12" s="205"/>
    </row>
    <row r="13" spans="1:9" x14ac:dyDescent="0.2">
      <c r="B13" s="209" t="s">
        <v>331</v>
      </c>
      <c r="C13" s="210">
        <f>SUM(D13:E13)</f>
        <v>3652</v>
      </c>
      <c r="D13" s="211">
        <f>SUM(D16:D37)</f>
        <v>1998</v>
      </c>
      <c r="E13" s="212">
        <f>SUM(E16:E37)</f>
        <v>1654</v>
      </c>
    </row>
    <row r="14" spans="1:9" x14ac:dyDescent="0.2">
      <c r="B14" s="209"/>
      <c r="C14" s="196"/>
      <c r="D14" s="213"/>
      <c r="E14" s="214"/>
    </row>
    <row r="15" spans="1:9" x14ac:dyDescent="0.2">
      <c r="B15" s="209" t="s">
        <v>332</v>
      </c>
      <c r="C15" s="215"/>
      <c r="D15" s="215"/>
      <c r="E15" s="216"/>
    </row>
    <row r="16" spans="1:9" x14ac:dyDescent="0.2">
      <c r="B16" s="187" t="s">
        <v>446</v>
      </c>
      <c r="C16" s="210">
        <f t="shared" ref="C16:C23" si="0">SUM(D16:E16)</f>
        <v>248</v>
      </c>
      <c r="D16" s="176">
        <v>197</v>
      </c>
      <c r="E16" s="188">
        <v>51</v>
      </c>
    </row>
    <row r="17" spans="2:5" x14ac:dyDescent="0.2">
      <c r="B17" s="187" t="s">
        <v>436</v>
      </c>
      <c r="C17" s="210">
        <f t="shared" si="0"/>
        <v>260</v>
      </c>
      <c r="D17" s="176">
        <v>116</v>
      </c>
      <c r="E17" s="188">
        <v>144</v>
      </c>
    </row>
    <row r="18" spans="2:5" x14ac:dyDescent="0.2">
      <c r="B18" s="217" t="s">
        <v>437</v>
      </c>
      <c r="C18" s="210">
        <f t="shared" si="0"/>
        <v>886</v>
      </c>
      <c r="D18" s="176">
        <v>680</v>
      </c>
      <c r="E18" s="188">
        <v>206</v>
      </c>
    </row>
    <row r="19" spans="2:5" x14ac:dyDescent="0.2">
      <c r="B19" s="217" t="s">
        <v>438</v>
      </c>
      <c r="C19" s="210">
        <f t="shared" si="0"/>
        <v>225</v>
      </c>
      <c r="D19" s="176">
        <v>121</v>
      </c>
      <c r="E19" s="188">
        <v>104</v>
      </c>
    </row>
    <row r="20" spans="2:5" x14ac:dyDescent="0.2">
      <c r="B20" s="217" t="s">
        <v>439</v>
      </c>
      <c r="C20" s="210">
        <f t="shared" si="0"/>
        <v>117</v>
      </c>
      <c r="D20" s="176">
        <v>74</v>
      </c>
      <c r="E20" s="188">
        <v>43</v>
      </c>
    </row>
    <row r="21" spans="2:5" x14ac:dyDescent="0.2">
      <c r="B21" s="187" t="s">
        <v>440</v>
      </c>
      <c r="C21" s="210">
        <f t="shared" si="0"/>
        <v>443</v>
      </c>
      <c r="D21" s="176">
        <v>181</v>
      </c>
      <c r="E21" s="188">
        <v>262</v>
      </c>
    </row>
    <row r="22" spans="2:5" x14ac:dyDescent="0.2">
      <c r="B22" s="187" t="s">
        <v>447</v>
      </c>
      <c r="C22" s="210">
        <f t="shared" si="0"/>
        <v>985</v>
      </c>
      <c r="D22" s="176">
        <v>362</v>
      </c>
      <c r="E22" s="188">
        <v>623</v>
      </c>
    </row>
    <row r="23" spans="2:5" x14ac:dyDescent="0.2">
      <c r="B23" s="218" t="s">
        <v>441</v>
      </c>
      <c r="C23" s="210">
        <f t="shared" si="0"/>
        <v>183</v>
      </c>
      <c r="D23" s="176">
        <v>53</v>
      </c>
      <c r="E23" s="188">
        <v>130</v>
      </c>
    </row>
    <row r="24" spans="2:5" x14ac:dyDescent="0.2">
      <c r="B24" s="187"/>
      <c r="C24" s="210"/>
      <c r="D24" s="176"/>
      <c r="E24" s="188"/>
    </row>
    <row r="25" spans="2:5" x14ac:dyDescent="0.2">
      <c r="B25" s="209" t="s">
        <v>340</v>
      </c>
      <c r="C25" s="210"/>
      <c r="D25" s="176"/>
      <c r="E25" s="188"/>
    </row>
    <row r="26" spans="2:5" x14ac:dyDescent="0.2">
      <c r="B26" s="187"/>
      <c r="C26" s="210"/>
      <c r="D26" s="176"/>
      <c r="E26" s="188"/>
    </row>
    <row r="27" spans="2:5" x14ac:dyDescent="0.2">
      <c r="B27" s="187" t="s">
        <v>342</v>
      </c>
      <c r="C27" s="210">
        <f>SUM(D27:E27)</f>
        <v>52</v>
      </c>
      <c r="D27" s="176">
        <v>37</v>
      </c>
      <c r="E27" s="188">
        <v>15</v>
      </c>
    </row>
    <row r="28" spans="2:5" x14ac:dyDescent="0.2">
      <c r="B28" s="187" t="s">
        <v>343</v>
      </c>
      <c r="C28" s="210">
        <f>SUM(D28:E28)</f>
        <v>78</v>
      </c>
      <c r="D28" s="176">
        <v>61</v>
      </c>
      <c r="E28" s="188">
        <v>17</v>
      </c>
    </row>
    <row r="29" spans="2:5" x14ac:dyDescent="0.2">
      <c r="B29" s="187"/>
      <c r="C29" s="210"/>
      <c r="D29" s="176"/>
      <c r="E29" s="188"/>
    </row>
    <row r="30" spans="2:5" x14ac:dyDescent="0.2">
      <c r="B30" s="187"/>
      <c r="C30" s="210"/>
      <c r="D30" s="176"/>
      <c r="E30" s="188"/>
    </row>
    <row r="31" spans="2:5" x14ac:dyDescent="0.2">
      <c r="B31" s="209" t="s">
        <v>345</v>
      </c>
      <c r="C31" s="210"/>
      <c r="D31" s="176"/>
      <c r="E31" s="188"/>
    </row>
    <row r="32" spans="2:5" x14ac:dyDescent="0.2">
      <c r="B32" s="187" t="s">
        <v>346</v>
      </c>
      <c r="C32" s="210">
        <f t="shared" ref="C32:C37" si="1">SUM(D32:E32)</f>
        <v>19</v>
      </c>
      <c r="D32" s="176">
        <v>9</v>
      </c>
      <c r="E32" s="188">
        <v>10</v>
      </c>
    </row>
    <row r="33" spans="2:5" x14ac:dyDescent="0.2">
      <c r="B33" s="187" t="s">
        <v>347</v>
      </c>
      <c r="C33" s="210">
        <f t="shared" si="1"/>
        <v>63</v>
      </c>
      <c r="D33" s="176">
        <v>47</v>
      </c>
      <c r="E33" s="188">
        <v>16</v>
      </c>
    </row>
    <row r="34" spans="2:5" s="164" customFormat="1" x14ac:dyDescent="0.2">
      <c r="B34" s="187" t="s">
        <v>348</v>
      </c>
      <c r="C34" s="210">
        <f t="shared" si="1"/>
        <v>62</v>
      </c>
      <c r="D34" s="176">
        <v>41</v>
      </c>
      <c r="E34" s="188">
        <v>21</v>
      </c>
    </row>
    <row r="35" spans="2:5" x14ac:dyDescent="0.2">
      <c r="B35" s="187" t="s">
        <v>442</v>
      </c>
      <c r="C35" s="210">
        <f t="shared" si="1"/>
        <v>4</v>
      </c>
      <c r="D35" s="176">
        <v>3</v>
      </c>
      <c r="E35" s="188">
        <v>1</v>
      </c>
    </row>
    <row r="36" spans="2:5" x14ac:dyDescent="0.2">
      <c r="B36" s="187" t="s">
        <v>443</v>
      </c>
      <c r="C36" s="210">
        <f t="shared" si="1"/>
        <v>5</v>
      </c>
      <c r="D36" s="176">
        <v>3</v>
      </c>
      <c r="E36" s="188">
        <v>2</v>
      </c>
    </row>
    <row r="37" spans="2:5" x14ac:dyDescent="0.2">
      <c r="B37" s="187" t="s">
        <v>356</v>
      </c>
      <c r="C37" s="210">
        <f t="shared" si="1"/>
        <v>22</v>
      </c>
      <c r="D37" s="176">
        <v>13</v>
      </c>
      <c r="E37" s="188">
        <v>9</v>
      </c>
    </row>
    <row r="38" spans="2:5" x14ac:dyDescent="0.2">
      <c r="B38" s="189"/>
      <c r="C38" s="190"/>
      <c r="D38" s="191"/>
      <c r="E38" s="192"/>
    </row>
    <row r="39" spans="2:5" x14ac:dyDescent="0.2">
      <c r="B39" s="197"/>
      <c r="C39" s="197"/>
      <c r="D39" s="197"/>
      <c r="E39" s="196"/>
    </row>
    <row r="40" spans="2:5" x14ac:dyDescent="0.2">
      <c r="B40" s="219" t="s">
        <v>444</v>
      </c>
      <c r="C40" s="198"/>
      <c r="D40" s="197"/>
      <c r="E40" s="196"/>
    </row>
    <row r="41" spans="2:5" x14ac:dyDescent="0.2">
      <c r="D41" s="65"/>
    </row>
    <row r="42" spans="2:5" x14ac:dyDescent="0.2">
      <c r="D42" s="65"/>
    </row>
    <row r="44" spans="2:5" x14ac:dyDescent="0.2">
      <c r="B44" s="73"/>
      <c r="C44" s="73"/>
      <c r="D44" s="65"/>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12707"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7" r:id="rId3"/>
      </mc:Fallback>
    </mc:AlternateContent>
    <mc:AlternateContent xmlns:mc="http://schemas.openxmlformats.org/markup-compatibility/2006">
      <mc:Choice Requires="x14">
        <oleObject progId="MSPhotoEd.3" shapeId="712708"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8" r:id="rId5"/>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H152"/>
  <sheetViews>
    <sheetView workbookViewId="0">
      <selection activeCell="H44" sqref="H44"/>
    </sheetView>
  </sheetViews>
  <sheetFormatPr defaultRowHeight="12.75" x14ac:dyDescent="0.2"/>
  <cols>
    <col min="1" max="1" width="33.7109375" customWidth="1"/>
    <col min="2" max="2" width="17.140625" customWidth="1"/>
  </cols>
  <sheetData>
    <row r="3" spans="1:6" x14ac:dyDescent="0.2">
      <c r="A3" s="141" t="s">
        <v>311</v>
      </c>
      <c r="B3" s="142"/>
      <c r="C3" s="142"/>
      <c r="D3" s="142"/>
      <c r="E3" s="143"/>
      <c r="F3" s="84"/>
    </row>
    <row r="4" spans="1:6" x14ac:dyDescent="0.2">
      <c r="A4" s="565" t="s">
        <v>11</v>
      </c>
      <c r="B4" s="137" t="s">
        <v>11</v>
      </c>
      <c r="C4" s="138">
        <v>35957.999999999898</v>
      </c>
      <c r="D4" s="25"/>
      <c r="E4" s="25"/>
      <c r="F4" s="25"/>
    </row>
    <row r="5" spans="1:6" x14ac:dyDescent="0.2">
      <c r="A5" s="566"/>
      <c r="B5" s="137" t="s">
        <v>13</v>
      </c>
      <c r="C5" s="138">
        <v>18151.894855625487</v>
      </c>
      <c r="D5" s="25"/>
      <c r="E5" s="25"/>
      <c r="F5" s="25"/>
    </row>
    <row r="6" spans="1:6" x14ac:dyDescent="0.2">
      <c r="A6" s="566"/>
      <c r="B6" s="137" t="s">
        <v>14</v>
      </c>
      <c r="C6" s="138">
        <v>17806.105144374025</v>
      </c>
      <c r="D6" s="25"/>
      <c r="E6" s="25"/>
      <c r="F6" s="25"/>
    </row>
    <row r="7" spans="1:6" x14ac:dyDescent="0.2">
      <c r="A7" s="565" t="s">
        <v>87</v>
      </c>
      <c r="B7" s="137" t="s">
        <v>11</v>
      </c>
      <c r="C7" s="138">
        <v>685.01716686862903</v>
      </c>
      <c r="D7" s="25"/>
      <c r="E7" s="25"/>
      <c r="F7" s="25"/>
    </row>
    <row r="8" spans="1:6" x14ac:dyDescent="0.2">
      <c r="A8" s="566"/>
      <c r="B8" s="137" t="s">
        <v>13</v>
      </c>
      <c r="C8" s="138">
        <v>537.74029302305428</v>
      </c>
      <c r="D8" s="147">
        <f>C8+C11+C14+C17</f>
        <v>6422.121752412766</v>
      </c>
      <c r="E8" s="25"/>
      <c r="F8" s="25"/>
    </row>
    <row r="9" spans="1:6" x14ac:dyDescent="0.2">
      <c r="A9" s="566"/>
      <c r="B9" s="137" t="s">
        <v>14</v>
      </c>
      <c r="C9" s="138">
        <v>147.27687384557441</v>
      </c>
      <c r="D9" s="147">
        <f>C9+C12+C15+C18</f>
        <v>920.26844825625267</v>
      </c>
      <c r="E9" s="25"/>
      <c r="F9" s="25"/>
    </row>
    <row r="10" spans="1:6" x14ac:dyDescent="0.2">
      <c r="A10" s="565" t="s">
        <v>197</v>
      </c>
      <c r="B10" s="137" t="s">
        <v>11</v>
      </c>
      <c r="C10" s="138">
        <v>802.64280756244125</v>
      </c>
      <c r="D10" s="25"/>
      <c r="E10" s="25"/>
      <c r="F10" s="25"/>
    </row>
    <row r="11" spans="1:6" x14ac:dyDescent="0.2">
      <c r="A11" s="566"/>
      <c r="B11" s="137" t="s">
        <v>13</v>
      </c>
      <c r="C11" s="138">
        <v>644.23031643509455</v>
      </c>
      <c r="D11" s="25"/>
      <c r="E11" s="25"/>
      <c r="F11" s="25"/>
    </row>
    <row r="12" spans="1:6" x14ac:dyDescent="0.2">
      <c r="A12" s="566"/>
      <c r="B12" s="137" t="s">
        <v>14</v>
      </c>
      <c r="C12" s="138">
        <v>158.41249112734641</v>
      </c>
      <c r="D12" s="25"/>
      <c r="E12" s="25"/>
      <c r="F12" s="25"/>
    </row>
    <row r="13" spans="1:6" x14ac:dyDescent="0.2">
      <c r="A13" s="565" t="s">
        <v>93</v>
      </c>
      <c r="B13" s="137" t="s">
        <v>11</v>
      </c>
      <c r="C13" s="138">
        <v>486.92835601987423</v>
      </c>
      <c r="D13" s="25"/>
      <c r="E13" s="25"/>
      <c r="F13" s="25"/>
    </row>
    <row r="14" spans="1:6" x14ac:dyDescent="0.2">
      <c r="A14" s="566"/>
      <c r="B14" s="137" t="s">
        <v>13</v>
      </c>
      <c r="C14" s="138">
        <v>320.02533559218313</v>
      </c>
      <c r="D14" s="25"/>
      <c r="E14" s="25"/>
      <c r="F14" s="25"/>
    </row>
    <row r="15" spans="1:6" x14ac:dyDescent="0.2">
      <c r="A15" s="566"/>
      <c r="B15" s="137" t="s">
        <v>14</v>
      </c>
      <c r="C15" s="138">
        <v>166.90302042769119</v>
      </c>
      <c r="D15" s="25"/>
      <c r="E15" s="25"/>
      <c r="F15" s="25"/>
    </row>
    <row r="16" spans="1:6" x14ac:dyDescent="0.2">
      <c r="A16" s="565" t="s">
        <v>35</v>
      </c>
      <c r="B16" s="137" t="s">
        <v>11</v>
      </c>
      <c r="C16" s="138">
        <v>5367.8018702180743</v>
      </c>
      <c r="D16" s="25"/>
      <c r="E16" s="25"/>
      <c r="F16" s="25"/>
    </row>
    <row r="17" spans="1:6" x14ac:dyDescent="0.2">
      <c r="A17" s="566"/>
      <c r="B17" s="137" t="s">
        <v>13</v>
      </c>
      <c r="C17" s="138">
        <v>4920.125807362434</v>
      </c>
      <c r="D17" s="25"/>
      <c r="E17" s="25"/>
      <c r="F17" s="25"/>
    </row>
    <row r="18" spans="1:6" x14ac:dyDescent="0.2">
      <c r="A18" s="566"/>
      <c r="B18" s="137" t="s">
        <v>14</v>
      </c>
      <c r="C18" s="138">
        <v>447.67606285564062</v>
      </c>
      <c r="D18" s="25"/>
      <c r="E18" s="25"/>
      <c r="F18" s="25"/>
    </row>
    <row r="19" spans="1:6" x14ac:dyDescent="0.2">
      <c r="A19" s="565" t="s">
        <v>88</v>
      </c>
      <c r="B19" s="137" t="s">
        <v>11</v>
      </c>
      <c r="C19" s="138">
        <v>4827.5477280124778</v>
      </c>
      <c r="D19" s="25"/>
      <c r="E19" s="25"/>
      <c r="F19" s="25"/>
    </row>
    <row r="20" spans="1:6" x14ac:dyDescent="0.2">
      <c r="A20" s="566"/>
      <c r="B20" s="137" t="s">
        <v>13</v>
      </c>
      <c r="C20" s="138">
        <v>2413.218598650179</v>
      </c>
      <c r="D20" s="147">
        <f>C20+C23+C26</f>
        <v>4003.0577124436727</v>
      </c>
      <c r="E20" s="25"/>
      <c r="F20" s="25"/>
    </row>
    <row r="21" spans="1:6" x14ac:dyDescent="0.2">
      <c r="A21" s="566"/>
      <c r="B21" s="137" t="s">
        <v>14</v>
      </c>
      <c r="C21" s="138">
        <v>2414.3291293623047</v>
      </c>
      <c r="D21" s="147">
        <f>C21+C24+C27</f>
        <v>4406.3225449711144</v>
      </c>
      <c r="E21" s="25"/>
      <c r="F21" s="25"/>
    </row>
    <row r="22" spans="1:6" x14ac:dyDescent="0.2">
      <c r="A22" s="565" t="s">
        <v>90</v>
      </c>
      <c r="B22" s="137" t="s">
        <v>11</v>
      </c>
      <c r="C22" s="138">
        <v>1790.1489860665029</v>
      </c>
      <c r="D22" s="25"/>
      <c r="E22" s="25"/>
      <c r="F22" s="25"/>
    </row>
    <row r="23" spans="1:6" x14ac:dyDescent="0.2">
      <c r="A23" s="566"/>
      <c r="B23" s="137" t="s">
        <v>13</v>
      </c>
      <c r="C23" s="138">
        <v>859.30018588453902</v>
      </c>
      <c r="D23" s="25"/>
      <c r="E23" s="25"/>
      <c r="F23" s="25"/>
    </row>
    <row r="24" spans="1:6" x14ac:dyDescent="0.2">
      <c r="A24" s="566"/>
      <c r="B24" s="137" t="s">
        <v>14</v>
      </c>
      <c r="C24" s="138">
        <v>930.84880018196247</v>
      </c>
      <c r="D24" s="25"/>
      <c r="E24" s="25"/>
      <c r="F24" s="25"/>
    </row>
    <row r="25" spans="1:6" x14ac:dyDescent="0.2">
      <c r="A25" s="565" t="s">
        <v>89</v>
      </c>
      <c r="B25" s="137" t="s">
        <v>11</v>
      </c>
      <c r="C25" s="138">
        <v>1791.6835433358035</v>
      </c>
      <c r="D25" s="25"/>
      <c r="E25" s="25"/>
      <c r="F25" s="25"/>
    </row>
    <row r="26" spans="1:6" x14ac:dyDescent="0.2">
      <c r="A26" s="566"/>
      <c r="B26" s="137" t="s">
        <v>13</v>
      </c>
      <c r="C26" s="138">
        <v>730.53892790895463</v>
      </c>
      <c r="D26" s="25"/>
      <c r="E26" s="25"/>
      <c r="F26" s="25"/>
    </row>
    <row r="27" spans="1:6" x14ac:dyDescent="0.2">
      <c r="A27" s="566"/>
      <c r="B27" s="137" t="s">
        <v>14</v>
      </c>
      <c r="C27" s="138">
        <v>1061.1446154268474</v>
      </c>
      <c r="D27" s="25"/>
      <c r="E27" s="25"/>
      <c r="F27" s="25"/>
    </row>
    <row r="28" spans="1:6" x14ac:dyDescent="0.2">
      <c r="A28" s="565" t="s">
        <v>198</v>
      </c>
      <c r="B28" s="137" t="s">
        <v>11</v>
      </c>
      <c r="C28" s="138">
        <v>1746.8482864504304</v>
      </c>
      <c r="D28" s="25"/>
      <c r="E28" s="25"/>
      <c r="F28" s="25"/>
    </row>
    <row r="29" spans="1:6" x14ac:dyDescent="0.2">
      <c r="A29" s="566"/>
      <c r="B29" s="137" t="s">
        <v>13</v>
      </c>
      <c r="C29" s="138">
        <v>1194.7720228081121</v>
      </c>
      <c r="D29" s="25"/>
      <c r="E29" s="25"/>
      <c r="F29" s="25"/>
    </row>
    <row r="30" spans="1:6" x14ac:dyDescent="0.2">
      <c r="A30" s="566"/>
      <c r="B30" s="137" t="s">
        <v>14</v>
      </c>
      <c r="C30" s="138">
        <v>552.07626364231669</v>
      </c>
      <c r="D30" s="25"/>
      <c r="E30" s="25"/>
      <c r="F30" s="25"/>
    </row>
    <row r="31" spans="1:6" x14ac:dyDescent="0.2">
      <c r="A31" s="565" t="s">
        <v>76</v>
      </c>
      <c r="B31" s="137" t="s">
        <v>11</v>
      </c>
      <c r="C31" s="138">
        <v>3305.0775832656796</v>
      </c>
      <c r="D31" s="25"/>
      <c r="E31" s="25"/>
      <c r="F31" s="25"/>
    </row>
    <row r="32" spans="1:6" x14ac:dyDescent="0.2">
      <c r="A32" s="566"/>
      <c r="B32" s="137" t="s">
        <v>13</v>
      </c>
      <c r="C32" s="138">
        <v>1010.3326784236674</v>
      </c>
      <c r="D32" s="147">
        <f>C32+C35</f>
        <v>3327.6416055875156</v>
      </c>
      <c r="E32" s="25"/>
      <c r="F32" s="25"/>
    </row>
    <row r="33" spans="1:6" x14ac:dyDescent="0.2">
      <c r="A33" s="566"/>
      <c r="B33" s="137" t="s">
        <v>14</v>
      </c>
      <c r="C33" s="138">
        <v>2294.7449048420185</v>
      </c>
      <c r="D33" s="147">
        <f>C33+C36</f>
        <v>4528.9455738694978</v>
      </c>
      <c r="E33" s="25"/>
      <c r="F33" s="25"/>
    </row>
    <row r="34" spans="1:6" x14ac:dyDescent="0.2">
      <c r="A34" s="565" t="s">
        <v>199</v>
      </c>
      <c r="B34" s="137" t="s">
        <v>11</v>
      </c>
      <c r="C34" s="138">
        <v>4551.5095961913194</v>
      </c>
      <c r="D34" s="25"/>
      <c r="E34" s="25"/>
      <c r="F34" s="25"/>
    </row>
    <row r="35" spans="1:6" x14ac:dyDescent="0.2">
      <c r="A35" s="566"/>
      <c r="B35" s="137" t="s">
        <v>13</v>
      </c>
      <c r="C35" s="138">
        <v>2317.3089271638482</v>
      </c>
      <c r="D35" s="25"/>
      <c r="E35" s="25"/>
      <c r="F35" s="25"/>
    </row>
    <row r="36" spans="1:6" x14ac:dyDescent="0.2">
      <c r="A36" s="566"/>
      <c r="B36" s="137" t="s">
        <v>14</v>
      </c>
      <c r="C36" s="138">
        <v>2234.2006690274793</v>
      </c>
      <c r="D36" s="25"/>
      <c r="E36" s="25"/>
      <c r="F36" s="25"/>
    </row>
    <row r="37" spans="1:6" x14ac:dyDescent="0.2">
      <c r="A37" s="565" t="s">
        <v>5</v>
      </c>
      <c r="B37" s="137" t="s">
        <v>11</v>
      </c>
      <c r="C37" s="138">
        <v>2504.5245983286063</v>
      </c>
      <c r="D37" s="25"/>
      <c r="E37" s="25"/>
      <c r="F37" s="25"/>
    </row>
    <row r="38" spans="1:6" x14ac:dyDescent="0.2">
      <c r="A38" s="566"/>
      <c r="B38" s="137" t="s">
        <v>13</v>
      </c>
      <c r="C38" s="138">
        <v>1311.8423981458611</v>
      </c>
      <c r="D38" s="25"/>
      <c r="E38" s="25"/>
      <c r="F38" s="25"/>
    </row>
    <row r="39" spans="1:6" x14ac:dyDescent="0.2">
      <c r="A39" s="566"/>
      <c r="B39" s="137" t="s">
        <v>14</v>
      </c>
      <c r="C39" s="138">
        <v>1192.6822001827481</v>
      </c>
      <c r="D39" s="25"/>
      <c r="E39" s="25"/>
      <c r="F39" s="25"/>
    </row>
    <row r="40" spans="1:6" x14ac:dyDescent="0.2">
      <c r="A40" s="565" t="s">
        <v>310</v>
      </c>
      <c r="B40" s="137"/>
      <c r="C40" s="138">
        <v>2725.8639356541421</v>
      </c>
      <c r="D40" s="25"/>
      <c r="E40" s="25"/>
      <c r="F40" s="25"/>
    </row>
    <row r="41" spans="1:6" x14ac:dyDescent="0.2">
      <c r="A41" s="566"/>
      <c r="B41" s="137" t="s">
        <v>13</v>
      </c>
      <c r="C41" s="138">
        <v>740.13998792142593</v>
      </c>
      <c r="D41" s="25"/>
      <c r="E41" s="25"/>
      <c r="F41" s="25"/>
    </row>
    <row r="42" spans="1:6" x14ac:dyDescent="0.2">
      <c r="A42" s="566"/>
      <c r="B42" s="137" t="s">
        <v>14</v>
      </c>
      <c r="C42" s="138">
        <v>1985.7239477327196</v>
      </c>
      <c r="D42" s="25"/>
      <c r="E42" s="25"/>
      <c r="F42" s="25"/>
    </row>
    <row r="43" spans="1:6" x14ac:dyDescent="0.2">
      <c r="A43" s="565" t="s">
        <v>91</v>
      </c>
      <c r="B43" s="137" t="s">
        <v>11</v>
      </c>
      <c r="C43" s="138">
        <v>1866.9877763267807</v>
      </c>
      <c r="D43" s="25"/>
      <c r="E43" s="25"/>
      <c r="F43" s="25"/>
    </row>
    <row r="44" spans="1:6" x14ac:dyDescent="0.2">
      <c r="A44" s="566"/>
      <c r="B44" s="137" t="s">
        <v>13</v>
      </c>
      <c r="C44" s="138">
        <v>931.40406553802563</v>
      </c>
      <c r="D44" s="147">
        <f>C44+C47</f>
        <v>1133.2484950803337</v>
      </c>
      <c r="E44" s="25"/>
      <c r="F44" s="25"/>
    </row>
    <row r="45" spans="1:6" x14ac:dyDescent="0.2">
      <c r="A45" s="566"/>
      <c r="B45" s="137" t="s">
        <v>14</v>
      </c>
      <c r="C45" s="138">
        <v>935.58371078875359</v>
      </c>
      <c r="D45" s="147">
        <f>C45+C48</f>
        <v>4201.015284493541</v>
      </c>
      <c r="E45" s="25"/>
      <c r="F45" s="25"/>
    </row>
    <row r="46" spans="1:6" x14ac:dyDescent="0.2">
      <c r="A46" s="565" t="s">
        <v>200</v>
      </c>
      <c r="B46" s="137" t="s">
        <v>11</v>
      </c>
      <c r="C46" s="138">
        <v>3467.2760032470956</v>
      </c>
      <c r="D46" s="25"/>
      <c r="E46" s="25"/>
      <c r="F46" s="25"/>
    </row>
    <row r="47" spans="1:6" x14ac:dyDescent="0.2">
      <c r="A47" s="566"/>
      <c r="B47" s="137" t="s">
        <v>13</v>
      </c>
      <c r="C47" s="138">
        <v>201.84442954230798</v>
      </c>
      <c r="D47" s="25"/>
      <c r="E47" s="25"/>
      <c r="F47" s="25"/>
    </row>
    <row r="48" spans="1:6" x14ac:dyDescent="0.2">
      <c r="A48" s="566"/>
      <c r="B48" s="137" t="s">
        <v>14</v>
      </c>
      <c r="C48" s="138">
        <v>3265.4315737047873</v>
      </c>
      <c r="D48" s="25"/>
      <c r="E48" s="25"/>
      <c r="F48" s="25"/>
    </row>
    <row r="49" spans="1:6" x14ac:dyDescent="0.2">
      <c r="A49" s="565" t="s">
        <v>201</v>
      </c>
      <c r="B49" s="137" t="s">
        <v>11</v>
      </c>
      <c r="C49" s="138">
        <v>0</v>
      </c>
      <c r="D49" s="25"/>
      <c r="E49" s="25"/>
      <c r="F49" s="25"/>
    </row>
    <row r="50" spans="1:6" x14ac:dyDescent="0.2">
      <c r="A50" s="566"/>
      <c r="B50" s="137" t="s">
        <v>13</v>
      </c>
      <c r="C50" s="138">
        <v>0</v>
      </c>
      <c r="D50" s="25"/>
      <c r="E50" s="25"/>
      <c r="F50" s="25"/>
    </row>
    <row r="51" spans="1:6" x14ac:dyDescent="0.2">
      <c r="A51" s="566"/>
      <c r="B51" s="137" t="s">
        <v>14</v>
      </c>
      <c r="C51" s="138">
        <v>0</v>
      </c>
      <c r="D51" s="25"/>
      <c r="E51" s="25"/>
      <c r="F51" s="25"/>
    </row>
    <row r="52" spans="1:6" x14ac:dyDescent="0.2">
      <c r="A52" s="565" t="s">
        <v>71</v>
      </c>
      <c r="B52" s="137" t="s">
        <v>11</v>
      </c>
      <c r="C52" s="138">
        <v>38.141762452107201</v>
      </c>
      <c r="D52" s="25"/>
      <c r="E52" s="25"/>
      <c r="F52" s="25"/>
    </row>
    <row r="53" spans="1:6" x14ac:dyDescent="0.2">
      <c r="A53" s="566"/>
      <c r="B53" s="137" t="s">
        <v>13</v>
      </c>
      <c r="C53" s="138">
        <v>19.070881226053601</v>
      </c>
      <c r="D53" s="25"/>
      <c r="E53" s="25"/>
      <c r="F53" s="25"/>
    </row>
    <row r="54" spans="1:6" ht="13.5" thickBot="1" x14ac:dyDescent="0.25">
      <c r="A54" s="567"/>
      <c r="B54" s="144" t="s">
        <v>14</v>
      </c>
      <c r="C54" s="145">
        <v>19.070881226053601</v>
      </c>
      <c r="D54" s="146"/>
      <c r="E54" s="146"/>
      <c r="F54" s="146"/>
    </row>
    <row r="56" spans="1:6" ht="13.5" thickBot="1" x14ac:dyDescent="0.25"/>
    <row r="57" spans="1:6" ht="14.25" thickTop="1" thickBot="1" x14ac:dyDescent="0.25">
      <c r="A57" s="568" t="s">
        <v>314</v>
      </c>
      <c r="B57" s="569"/>
      <c r="C57" s="569"/>
      <c r="D57" s="569"/>
      <c r="E57" s="134" t="s">
        <v>309</v>
      </c>
    </row>
    <row r="58" spans="1:6" x14ac:dyDescent="0.2">
      <c r="A58" s="570" t="s">
        <v>11</v>
      </c>
      <c r="B58" s="135" t="s">
        <v>11</v>
      </c>
      <c r="C58" s="136">
        <v>34982.801394708811</v>
      </c>
    </row>
    <row r="59" spans="1:6" x14ac:dyDescent="0.2">
      <c r="A59" s="566"/>
      <c r="B59" s="137" t="s">
        <v>13</v>
      </c>
      <c r="C59" s="138">
        <v>17838.906111500557</v>
      </c>
    </row>
    <row r="60" spans="1:6" x14ac:dyDescent="0.2">
      <c r="A60" s="566"/>
      <c r="B60" s="137" t="s">
        <v>14</v>
      </c>
      <c r="C60" s="138">
        <v>17143.895283213085</v>
      </c>
    </row>
    <row r="61" spans="1:6" x14ac:dyDescent="0.2">
      <c r="A61" s="565" t="s">
        <v>87</v>
      </c>
      <c r="B61" s="137" t="s">
        <v>11</v>
      </c>
      <c r="C61" s="138">
        <v>214.61034917499973</v>
      </c>
    </row>
    <row r="62" spans="1:6" x14ac:dyDescent="0.2">
      <c r="A62" s="566"/>
      <c r="B62" s="137" t="s">
        <v>13</v>
      </c>
      <c r="C62" s="138">
        <v>195.0640781259998</v>
      </c>
      <c r="D62" s="148">
        <f>C62+C65+C68+C71</f>
        <v>4866.013281335061</v>
      </c>
    </row>
    <row r="63" spans="1:6" x14ac:dyDescent="0.2">
      <c r="A63" s="566"/>
      <c r="B63" s="137" t="s">
        <v>14</v>
      </c>
      <c r="C63" s="138">
        <v>19.546271049000008</v>
      </c>
      <c r="D63" s="148">
        <f>C63+C66+C69+C72</f>
        <v>570.6751725449983</v>
      </c>
    </row>
    <row r="64" spans="1:6" x14ac:dyDescent="0.2">
      <c r="A64" s="565" t="s">
        <v>289</v>
      </c>
      <c r="B64" s="137" t="s">
        <v>11</v>
      </c>
      <c r="C64" s="138">
        <v>824.32256127899461</v>
      </c>
    </row>
    <row r="65" spans="1:4" x14ac:dyDescent="0.2">
      <c r="A65" s="566"/>
      <c r="B65" s="137" t="s">
        <v>13</v>
      </c>
      <c r="C65" s="138">
        <v>629.14656418699633</v>
      </c>
    </row>
    <row r="66" spans="1:4" x14ac:dyDescent="0.2">
      <c r="A66" s="566"/>
      <c r="B66" s="137" t="s">
        <v>14</v>
      </c>
      <c r="C66" s="138">
        <v>195.17599709199936</v>
      </c>
    </row>
    <row r="67" spans="1:4" x14ac:dyDescent="0.2">
      <c r="A67" s="565" t="s">
        <v>313</v>
      </c>
      <c r="B67" s="137" t="s">
        <v>11</v>
      </c>
      <c r="C67" s="138">
        <v>440.60393678299783</v>
      </c>
    </row>
    <row r="68" spans="1:4" x14ac:dyDescent="0.2">
      <c r="A68" s="566"/>
      <c r="B68" s="137" t="s">
        <v>13</v>
      </c>
      <c r="C68" s="138">
        <v>346.45145667199859</v>
      </c>
    </row>
    <row r="69" spans="1:4" x14ac:dyDescent="0.2">
      <c r="A69" s="566"/>
      <c r="B69" s="137" t="s">
        <v>14</v>
      </c>
      <c r="C69" s="138">
        <v>94.152480110999988</v>
      </c>
    </row>
    <row r="70" spans="1:4" x14ac:dyDescent="0.2">
      <c r="A70" s="565" t="s">
        <v>35</v>
      </c>
      <c r="B70" s="137" t="s">
        <v>11</v>
      </c>
      <c r="C70" s="138">
        <v>3957.1516066430686</v>
      </c>
    </row>
    <row r="71" spans="1:4" x14ac:dyDescent="0.2">
      <c r="A71" s="566"/>
      <c r="B71" s="137" t="s">
        <v>13</v>
      </c>
      <c r="C71" s="138">
        <v>3695.3511823500658</v>
      </c>
    </row>
    <row r="72" spans="1:4" x14ac:dyDescent="0.2">
      <c r="A72" s="566"/>
      <c r="B72" s="137" t="s">
        <v>14</v>
      </c>
      <c r="C72" s="138">
        <v>261.80042429299897</v>
      </c>
    </row>
    <row r="73" spans="1:4" x14ac:dyDescent="0.2">
      <c r="A73" s="565" t="s">
        <v>88</v>
      </c>
      <c r="B73" s="137" t="s">
        <v>11</v>
      </c>
      <c r="C73" s="138">
        <v>4240.6886950640201</v>
      </c>
    </row>
    <row r="74" spans="1:4" x14ac:dyDescent="0.2">
      <c r="A74" s="566"/>
      <c r="B74" s="137" t="s">
        <v>13</v>
      </c>
      <c r="C74" s="138">
        <v>2337.5654530170632</v>
      </c>
      <c r="D74" s="148">
        <f>C74+C77+C80</f>
        <v>4193.979085883052</v>
      </c>
    </row>
    <row r="75" spans="1:4" x14ac:dyDescent="0.2">
      <c r="A75" s="566"/>
      <c r="B75" s="137" t="s">
        <v>14</v>
      </c>
      <c r="C75" s="138">
        <v>1903.1232420470424</v>
      </c>
      <c r="D75" s="148">
        <f>C75+C78+C81</f>
        <v>3919.1588967880371</v>
      </c>
    </row>
    <row r="76" spans="1:4" x14ac:dyDescent="0.2">
      <c r="A76" s="565" t="s">
        <v>291</v>
      </c>
      <c r="B76" s="137" t="s">
        <v>11</v>
      </c>
      <c r="C76" s="138">
        <v>1682.5162877860241</v>
      </c>
    </row>
    <row r="77" spans="1:4" x14ac:dyDescent="0.2">
      <c r="A77" s="566"/>
      <c r="B77" s="137" t="s">
        <v>13</v>
      </c>
      <c r="C77" s="138">
        <v>797.83554677899531</v>
      </c>
    </row>
    <row r="78" spans="1:4" x14ac:dyDescent="0.2">
      <c r="A78" s="566"/>
      <c r="B78" s="137" t="s">
        <v>14</v>
      </c>
      <c r="C78" s="138">
        <v>884.68074100699573</v>
      </c>
    </row>
    <row r="79" spans="1:4" x14ac:dyDescent="0.2">
      <c r="A79" s="565" t="s">
        <v>292</v>
      </c>
      <c r="B79" s="137" t="s">
        <v>11</v>
      </c>
      <c r="C79" s="138">
        <v>2189.9329998210555</v>
      </c>
    </row>
    <row r="80" spans="1:4" x14ac:dyDescent="0.2">
      <c r="A80" s="566"/>
      <c r="B80" s="137" t="s">
        <v>13</v>
      </c>
      <c r="C80" s="138">
        <v>1058.5780860869936</v>
      </c>
    </row>
    <row r="81" spans="1:4" x14ac:dyDescent="0.2">
      <c r="A81" s="566"/>
      <c r="B81" s="137" t="s">
        <v>14</v>
      </c>
      <c r="C81" s="138">
        <v>1131.354913733999</v>
      </c>
    </row>
    <row r="82" spans="1:4" x14ac:dyDescent="0.2">
      <c r="A82" s="565" t="s">
        <v>290</v>
      </c>
      <c r="B82" s="137" t="s">
        <v>11</v>
      </c>
      <c r="C82" s="138">
        <v>1477.6997402860138</v>
      </c>
    </row>
    <row r="83" spans="1:4" x14ac:dyDescent="0.2">
      <c r="A83" s="566"/>
      <c r="B83" s="137" t="s">
        <v>13</v>
      </c>
      <c r="C83" s="138">
        <v>977.10020495799415</v>
      </c>
      <c r="D83" s="148">
        <f>C83+C86</f>
        <v>1423.9613107519915</v>
      </c>
    </row>
    <row r="84" spans="1:4" x14ac:dyDescent="0.2">
      <c r="A84" s="566"/>
      <c r="B84" s="137" t="s">
        <v>14</v>
      </c>
      <c r="C84" s="138">
        <v>500.59953532799739</v>
      </c>
      <c r="D84" s="148">
        <f>C84+C87</f>
        <v>788.6744190619961</v>
      </c>
    </row>
    <row r="85" spans="1:4" x14ac:dyDescent="0.2">
      <c r="A85" s="565" t="s">
        <v>293</v>
      </c>
      <c r="B85" s="137" t="s">
        <v>11</v>
      </c>
      <c r="C85" s="138">
        <v>734.93598952799482</v>
      </c>
    </row>
    <row r="86" spans="1:4" x14ac:dyDescent="0.2">
      <c r="A86" s="566"/>
      <c r="B86" s="137" t="s">
        <v>13</v>
      </c>
      <c r="C86" s="138">
        <v>446.86110579399735</v>
      </c>
    </row>
    <row r="87" spans="1:4" x14ac:dyDescent="0.2">
      <c r="A87" s="566"/>
      <c r="B87" s="137" t="s">
        <v>14</v>
      </c>
      <c r="C87" s="138">
        <v>288.07488373399872</v>
      </c>
    </row>
    <row r="88" spans="1:4" x14ac:dyDescent="0.2">
      <c r="A88" s="565" t="s">
        <v>76</v>
      </c>
      <c r="B88" s="137" t="s">
        <v>11</v>
      </c>
      <c r="C88" s="138">
        <v>3637.785849779088</v>
      </c>
    </row>
    <row r="89" spans="1:4" x14ac:dyDescent="0.2">
      <c r="A89" s="566"/>
      <c r="B89" s="137" t="s">
        <v>13</v>
      </c>
      <c r="C89" s="138">
        <v>1270.7959151590039</v>
      </c>
      <c r="D89" s="148">
        <f>C89+C92+C95+C98</f>
        <v>3831.5344261649966</v>
      </c>
    </row>
    <row r="90" spans="1:4" x14ac:dyDescent="0.2">
      <c r="A90" s="566"/>
      <c r="B90" s="137" t="s">
        <v>14</v>
      </c>
      <c r="C90" s="138">
        <v>2366.9899346200655</v>
      </c>
      <c r="D90" s="148">
        <f>C90+C93+C96+C99</f>
        <v>4736.3523842730783</v>
      </c>
    </row>
    <row r="91" spans="1:4" x14ac:dyDescent="0.2">
      <c r="A91" s="565" t="s">
        <v>294</v>
      </c>
      <c r="B91" s="137" t="s">
        <v>11</v>
      </c>
      <c r="C91" s="138">
        <v>538.21291894099659</v>
      </c>
    </row>
    <row r="92" spans="1:4" x14ac:dyDescent="0.2">
      <c r="A92" s="566"/>
      <c r="B92" s="137" t="s">
        <v>13</v>
      </c>
      <c r="C92" s="138">
        <v>295.32216714999851</v>
      </c>
    </row>
    <row r="93" spans="1:4" x14ac:dyDescent="0.2">
      <c r="A93" s="566"/>
      <c r="B93" s="137" t="s">
        <v>14</v>
      </c>
      <c r="C93" s="138">
        <v>242.89075179099916</v>
      </c>
    </row>
    <row r="94" spans="1:4" x14ac:dyDescent="0.2">
      <c r="A94" s="565" t="s">
        <v>295</v>
      </c>
      <c r="B94" s="137" t="s">
        <v>11</v>
      </c>
      <c r="C94" s="138">
        <v>2580.6347290130643</v>
      </c>
    </row>
    <row r="95" spans="1:4" x14ac:dyDescent="0.2">
      <c r="A95" s="566"/>
      <c r="B95" s="137" t="s">
        <v>13</v>
      </c>
      <c r="C95" s="138">
        <v>1086.2211121239936</v>
      </c>
    </row>
    <row r="96" spans="1:4" x14ac:dyDescent="0.2">
      <c r="A96" s="566"/>
      <c r="B96" s="137" t="s">
        <v>14</v>
      </c>
      <c r="C96" s="138">
        <v>1494.4136168890179</v>
      </c>
    </row>
    <row r="97" spans="1:4" x14ac:dyDescent="0.2">
      <c r="A97" s="565" t="s">
        <v>296</v>
      </c>
      <c r="B97" s="137" t="s">
        <v>11</v>
      </c>
      <c r="C97" s="138">
        <v>1811.253312705041</v>
      </c>
    </row>
    <row r="98" spans="1:4" x14ac:dyDescent="0.2">
      <c r="A98" s="566"/>
      <c r="B98" s="137" t="s">
        <v>13</v>
      </c>
      <c r="C98" s="138">
        <v>1179.1952317320006</v>
      </c>
    </row>
    <row r="99" spans="1:4" x14ac:dyDescent="0.2">
      <c r="A99" s="566"/>
      <c r="B99" s="137" t="s">
        <v>14</v>
      </c>
      <c r="C99" s="138">
        <v>632.0580809729953</v>
      </c>
    </row>
    <row r="100" spans="1:4" x14ac:dyDescent="0.2">
      <c r="A100" s="565" t="s">
        <v>297</v>
      </c>
      <c r="B100" s="137" t="s">
        <v>11</v>
      </c>
      <c r="C100" s="138">
        <v>2852.5967452170635</v>
      </c>
    </row>
    <row r="101" spans="1:4" x14ac:dyDescent="0.2">
      <c r="A101" s="566"/>
      <c r="B101" s="137" t="s">
        <v>13</v>
      </c>
      <c r="C101" s="138">
        <v>1527.1428923810151</v>
      </c>
    </row>
    <row r="102" spans="1:4" x14ac:dyDescent="0.2">
      <c r="A102" s="566"/>
      <c r="B102" s="137" t="s">
        <v>14</v>
      </c>
      <c r="C102" s="138">
        <v>1325.4538528360047</v>
      </c>
    </row>
    <row r="103" spans="1:4" x14ac:dyDescent="0.2">
      <c r="A103" s="565" t="s">
        <v>298</v>
      </c>
      <c r="B103" s="137" t="s">
        <v>11</v>
      </c>
      <c r="C103" s="138">
        <v>1459.9062315260182</v>
      </c>
    </row>
    <row r="104" spans="1:4" x14ac:dyDescent="0.2">
      <c r="A104" s="566"/>
      <c r="B104" s="137" t="s">
        <v>13</v>
      </c>
      <c r="C104" s="138">
        <v>368.42008933199781</v>
      </c>
      <c r="D104" s="148">
        <f>C104+C107</f>
        <v>694.79183337199606</v>
      </c>
    </row>
    <row r="105" spans="1:4" x14ac:dyDescent="0.2">
      <c r="A105" s="566"/>
      <c r="B105" s="137" t="s">
        <v>14</v>
      </c>
      <c r="C105" s="138">
        <v>1091.4861421939963</v>
      </c>
      <c r="D105" s="148">
        <f>C105+C108</f>
        <v>2059.1902757539897</v>
      </c>
    </row>
    <row r="106" spans="1:4" x14ac:dyDescent="0.2">
      <c r="A106" s="565" t="s">
        <v>299</v>
      </c>
      <c r="B106" s="137" t="s">
        <v>11</v>
      </c>
      <c r="C106" s="138">
        <v>1294.0758776000084</v>
      </c>
    </row>
    <row r="107" spans="1:4" x14ac:dyDescent="0.2">
      <c r="A107" s="566"/>
      <c r="B107" s="137" t="s">
        <v>13</v>
      </c>
      <c r="C107" s="138">
        <v>326.3717440399983</v>
      </c>
    </row>
    <row r="108" spans="1:4" x14ac:dyDescent="0.2">
      <c r="A108" s="566"/>
      <c r="B108" s="137" t="s">
        <v>14</v>
      </c>
      <c r="C108" s="138">
        <v>967.70413355999347</v>
      </c>
    </row>
    <row r="109" spans="1:4" x14ac:dyDescent="0.2">
      <c r="A109" s="565" t="s">
        <v>300</v>
      </c>
      <c r="B109" s="137" t="s">
        <v>11</v>
      </c>
      <c r="C109" s="138">
        <v>972.37261346099365</v>
      </c>
    </row>
    <row r="110" spans="1:4" x14ac:dyDescent="0.2">
      <c r="A110" s="566"/>
      <c r="B110" s="137" t="s">
        <v>13</v>
      </c>
      <c r="C110" s="138">
        <v>638.81126564799638</v>
      </c>
      <c r="D110" s="148">
        <f>C110+C113+C116+C119</f>
        <v>1252.3271267799933</v>
      </c>
    </row>
    <row r="111" spans="1:4" x14ac:dyDescent="0.2">
      <c r="A111" s="566"/>
      <c r="B111" s="137" t="s">
        <v>14</v>
      </c>
      <c r="C111" s="138">
        <v>333.56134781299863</v>
      </c>
      <c r="D111" s="148">
        <f>C111+C114+C117+C120</f>
        <v>3693.1842010290452</v>
      </c>
    </row>
    <row r="112" spans="1:4" x14ac:dyDescent="0.2">
      <c r="A112" s="565" t="s">
        <v>301</v>
      </c>
      <c r="B112" s="137" t="s">
        <v>11</v>
      </c>
      <c r="C112" s="138">
        <v>946.75641496999276</v>
      </c>
    </row>
    <row r="113" spans="1:5" x14ac:dyDescent="0.2">
      <c r="A113" s="566"/>
      <c r="B113" s="137" t="s">
        <v>13</v>
      </c>
      <c r="C113" s="138">
        <v>375.25416032799768</v>
      </c>
    </row>
    <row r="114" spans="1:5" x14ac:dyDescent="0.2">
      <c r="A114" s="566"/>
      <c r="B114" s="137" t="s">
        <v>14</v>
      </c>
      <c r="C114" s="138">
        <v>571.50225464199559</v>
      </c>
    </row>
    <row r="115" spans="1:5" x14ac:dyDescent="0.2">
      <c r="A115" s="565" t="s">
        <v>302</v>
      </c>
      <c r="B115" s="137" t="s">
        <v>11</v>
      </c>
      <c r="C115" s="138">
        <v>3022.296345394052</v>
      </c>
    </row>
    <row r="116" spans="1:5" x14ac:dyDescent="0.2">
      <c r="A116" s="566"/>
      <c r="B116" s="137" t="s">
        <v>13</v>
      </c>
      <c r="C116" s="138">
        <v>237.25298170299919</v>
      </c>
    </row>
    <row r="117" spans="1:5" x14ac:dyDescent="0.2">
      <c r="A117" s="566"/>
      <c r="B117" s="137" t="s">
        <v>14</v>
      </c>
      <c r="C117" s="138">
        <v>2785.0433636910507</v>
      </c>
    </row>
    <row r="118" spans="1:5" x14ac:dyDescent="0.2">
      <c r="A118" s="565" t="s">
        <v>201</v>
      </c>
      <c r="B118" s="137" t="s">
        <v>11</v>
      </c>
      <c r="C118" s="138">
        <v>4.0859539839999997</v>
      </c>
    </row>
    <row r="119" spans="1:5" x14ac:dyDescent="0.2">
      <c r="A119" s="566"/>
      <c r="B119" s="137" t="s">
        <v>13</v>
      </c>
      <c r="C119" s="138">
        <v>1.0087191010000001</v>
      </c>
    </row>
    <row r="120" spans="1:5" x14ac:dyDescent="0.2">
      <c r="A120" s="566"/>
      <c r="B120" s="137" t="s">
        <v>14</v>
      </c>
      <c r="C120" s="138">
        <v>3.077234883</v>
      </c>
    </row>
    <row r="121" spans="1:5" ht="13.5" thickBot="1" x14ac:dyDescent="0.25">
      <c r="A121" s="571" t="s">
        <v>71</v>
      </c>
      <c r="B121" s="137" t="s">
        <v>11</v>
      </c>
      <c r="C121" s="138">
        <v>100.362235759</v>
      </c>
    </row>
    <row r="122" spans="1:5" ht="13.5" thickTop="1" x14ac:dyDescent="0.2">
      <c r="A122" s="566"/>
      <c r="B122" s="137" t="s">
        <v>13</v>
      </c>
      <c r="C122" s="138">
        <v>49.156154832999995</v>
      </c>
    </row>
    <row r="123" spans="1:5" ht="13.5" thickBot="1" x14ac:dyDescent="0.25">
      <c r="A123" s="572"/>
      <c r="B123" s="139" t="s">
        <v>14</v>
      </c>
      <c r="C123" s="140">
        <v>51.20608092600002</v>
      </c>
    </row>
    <row r="124" spans="1:5" ht="13.5" thickTop="1" x14ac:dyDescent="0.2"/>
    <row r="126" spans="1:5" ht="13.5" thickBot="1" x14ac:dyDescent="0.25"/>
    <row r="127" spans="1:5" ht="14.25" thickTop="1" thickBot="1" x14ac:dyDescent="0.25">
      <c r="A127" s="568" t="s">
        <v>158</v>
      </c>
      <c r="B127" s="573"/>
      <c r="C127" s="575" t="s">
        <v>308</v>
      </c>
      <c r="D127" s="576"/>
      <c r="E127" s="576"/>
    </row>
    <row r="128" spans="1:5" x14ac:dyDescent="0.2">
      <c r="A128" s="566"/>
      <c r="B128" s="566"/>
      <c r="C128" s="149" t="s">
        <v>11</v>
      </c>
      <c r="D128" s="149" t="s">
        <v>13</v>
      </c>
      <c r="E128" s="149" t="s">
        <v>14</v>
      </c>
    </row>
    <row r="129" spans="1:8" ht="13.5" thickBot="1" x14ac:dyDescent="0.25">
      <c r="A129" s="574"/>
      <c r="B129" s="574"/>
      <c r="C129" s="150" t="s">
        <v>309</v>
      </c>
      <c r="D129" s="150" t="s">
        <v>309</v>
      </c>
      <c r="E129" s="150" t="s">
        <v>309</v>
      </c>
    </row>
    <row r="130" spans="1:8" ht="13.5" thickBot="1" x14ac:dyDescent="0.25">
      <c r="A130" s="577" t="s">
        <v>312</v>
      </c>
      <c r="B130" s="135" t="s">
        <v>11</v>
      </c>
      <c r="C130" s="136">
        <v>34982.801394708811</v>
      </c>
      <c r="D130" s="136">
        <v>17838.906111500557</v>
      </c>
      <c r="E130" s="136">
        <v>17143.895283213085</v>
      </c>
      <c r="F130" s="148"/>
    </row>
    <row r="131" spans="1:8" ht="13.5" thickTop="1" x14ac:dyDescent="0.2">
      <c r="A131" s="566"/>
      <c r="B131" s="137" t="s">
        <v>87</v>
      </c>
      <c r="C131" s="138">
        <v>214.61034917499973</v>
      </c>
      <c r="D131" s="138">
        <v>195.0640781259998</v>
      </c>
      <c r="E131" s="138">
        <v>19.546271049000008</v>
      </c>
      <c r="F131" s="148">
        <f>D131+D132+D133+D134</f>
        <v>4866.013281335061</v>
      </c>
      <c r="G131" s="148">
        <f>E131+E132+E133+E134</f>
        <v>570.6751725449983</v>
      </c>
      <c r="H131" s="148">
        <f>F131+G131</f>
        <v>5436.6884538800596</v>
      </c>
    </row>
    <row r="132" spans="1:8" ht="22.5" x14ac:dyDescent="0.2">
      <c r="A132" s="566"/>
      <c r="B132" s="137" t="s">
        <v>289</v>
      </c>
      <c r="C132" s="138">
        <v>824.32256127899461</v>
      </c>
      <c r="D132" s="138">
        <v>629.14656418699633</v>
      </c>
      <c r="E132" s="138">
        <v>195.17599709199936</v>
      </c>
      <c r="F132" s="148"/>
      <c r="H132" s="148">
        <f t="shared" ref="H132:H147" si="0">F132+G132</f>
        <v>0</v>
      </c>
    </row>
    <row r="133" spans="1:8" ht="45" x14ac:dyDescent="0.2">
      <c r="A133" s="566"/>
      <c r="B133" s="137" t="s">
        <v>313</v>
      </c>
      <c r="C133" s="138">
        <v>440.60393678299783</v>
      </c>
      <c r="D133" s="138">
        <v>346.45145667199859</v>
      </c>
      <c r="E133" s="138">
        <v>94.152480110999988</v>
      </c>
      <c r="F133" s="148"/>
      <c r="H133" s="148">
        <f t="shared" si="0"/>
        <v>0</v>
      </c>
    </row>
    <row r="134" spans="1:8" x14ac:dyDescent="0.2">
      <c r="A134" s="566"/>
      <c r="B134" s="137" t="s">
        <v>35</v>
      </c>
      <c r="C134" s="138">
        <v>3957.1516066430686</v>
      </c>
      <c r="D134" s="138">
        <v>3695.3511823500658</v>
      </c>
      <c r="E134" s="138">
        <v>261.80042429299897</v>
      </c>
      <c r="F134" s="148"/>
      <c r="H134" s="148">
        <f t="shared" si="0"/>
        <v>0</v>
      </c>
    </row>
    <row r="135" spans="1:8" x14ac:dyDescent="0.2">
      <c r="A135" s="566"/>
      <c r="B135" s="137" t="s">
        <v>88</v>
      </c>
      <c r="C135" s="138">
        <v>4240.6886950640201</v>
      </c>
      <c r="D135" s="138">
        <v>2337.5654530170632</v>
      </c>
      <c r="E135" s="138">
        <v>1903.1232420470424</v>
      </c>
      <c r="F135" s="148">
        <f>D135+D136+D137</f>
        <v>4193.979085883052</v>
      </c>
      <c r="G135" s="148">
        <f>E135+E136+E137</f>
        <v>3919.1588967880371</v>
      </c>
      <c r="H135" s="148">
        <f t="shared" si="0"/>
        <v>8113.137982671089</v>
      </c>
    </row>
    <row r="136" spans="1:8" x14ac:dyDescent="0.2">
      <c r="A136" s="566"/>
      <c r="B136" s="137" t="s">
        <v>291</v>
      </c>
      <c r="C136" s="138">
        <v>1682.5162877860241</v>
      </c>
      <c r="D136" s="138">
        <v>797.83554677899531</v>
      </c>
      <c r="E136" s="138">
        <v>884.68074100699573</v>
      </c>
      <c r="F136" s="148"/>
      <c r="H136" s="148">
        <f t="shared" si="0"/>
        <v>0</v>
      </c>
    </row>
    <row r="137" spans="1:8" ht="22.5" x14ac:dyDescent="0.2">
      <c r="A137" s="566"/>
      <c r="B137" s="137" t="s">
        <v>292</v>
      </c>
      <c r="C137" s="138">
        <v>2189.9329998210555</v>
      </c>
      <c r="D137" s="138">
        <v>1058.5780860869936</v>
      </c>
      <c r="E137" s="138">
        <v>1131.354913733999</v>
      </c>
      <c r="F137" s="148"/>
      <c r="H137" s="148">
        <f t="shared" si="0"/>
        <v>0</v>
      </c>
    </row>
    <row r="138" spans="1:8" ht="22.5" x14ac:dyDescent="0.2">
      <c r="A138" s="566"/>
      <c r="B138" s="137" t="s">
        <v>290</v>
      </c>
      <c r="C138" s="138">
        <v>1477.6997402860138</v>
      </c>
      <c r="D138" s="138">
        <v>977.10020495799415</v>
      </c>
      <c r="E138" s="138">
        <v>500.59953532799739</v>
      </c>
      <c r="F138" s="148">
        <f>D138+D139</f>
        <v>1423.9613107519915</v>
      </c>
      <c r="G138" s="148">
        <f>E138+E139</f>
        <v>788.6744190619961</v>
      </c>
      <c r="H138" s="148">
        <f t="shared" si="0"/>
        <v>2212.6357298139874</v>
      </c>
    </row>
    <row r="139" spans="1:8" ht="22.5" x14ac:dyDescent="0.2">
      <c r="A139" s="566"/>
      <c r="B139" s="137" t="s">
        <v>293</v>
      </c>
      <c r="C139" s="138">
        <v>734.93598952799482</v>
      </c>
      <c r="D139" s="138">
        <v>446.86110579399735</v>
      </c>
      <c r="E139" s="138">
        <v>288.07488373399872</v>
      </c>
      <c r="F139" s="148"/>
      <c r="H139" s="148">
        <f t="shared" si="0"/>
        <v>0</v>
      </c>
    </row>
    <row r="140" spans="1:8" x14ac:dyDescent="0.2">
      <c r="A140" s="566"/>
      <c r="B140" s="137" t="s">
        <v>76</v>
      </c>
      <c r="C140" s="138">
        <v>3637.785849779088</v>
      </c>
      <c r="D140" s="138">
        <v>1270.7959151590039</v>
      </c>
      <c r="E140" s="138">
        <v>2366.9899346200655</v>
      </c>
      <c r="F140" s="148">
        <f>D140+D141+D142+D143</f>
        <v>3831.5344261649966</v>
      </c>
      <c r="G140" s="148">
        <f>E140+E141+E142+E143</f>
        <v>4736.3523842730783</v>
      </c>
      <c r="H140" s="148">
        <f t="shared" si="0"/>
        <v>8567.8868104380745</v>
      </c>
    </row>
    <row r="141" spans="1:8" x14ac:dyDescent="0.2">
      <c r="A141" s="566"/>
      <c r="B141" s="137" t="s">
        <v>294</v>
      </c>
      <c r="C141" s="138">
        <v>538.21291894099659</v>
      </c>
      <c r="D141" s="138">
        <v>295.32216714999851</v>
      </c>
      <c r="E141" s="138">
        <v>242.89075179099916</v>
      </c>
      <c r="F141" s="148"/>
      <c r="H141" s="148">
        <f t="shared" si="0"/>
        <v>0</v>
      </c>
    </row>
    <row r="142" spans="1:8" ht="22.5" x14ac:dyDescent="0.2">
      <c r="A142" s="566"/>
      <c r="B142" s="137" t="s">
        <v>295</v>
      </c>
      <c r="C142" s="138">
        <v>2580.6347290130643</v>
      </c>
      <c r="D142" s="138">
        <v>1086.2211121239936</v>
      </c>
      <c r="E142" s="138">
        <v>1494.4136168890179</v>
      </c>
      <c r="F142" s="148"/>
      <c r="H142" s="148">
        <f t="shared" si="0"/>
        <v>0</v>
      </c>
    </row>
    <row r="143" spans="1:8" ht="33.75" x14ac:dyDescent="0.2">
      <c r="A143" s="566"/>
      <c r="B143" s="137" t="s">
        <v>296</v>
      </c>
      <c r="C143" s="138">
        <v>1811.253312705041</v>
      </c>
      <c r="D143" s="138">
        <v>1179.1952317320006</v>
      </c>
      <c r="E143" s="138">
        <v>632.0580809729953</v>
      </c>
      <c r="F143" s="148"/>
      <c r="H143" s="148">
        <f t="shared" si="0"/>
        <v>0</v>
      </c>
    </row>
    <row r="144" spans="1:8" ht="22.5" x14ac:dyDescent="0.2">
      <c r="A144" s="566"/>
      <c r="B144" s="137" t="s">
        <v>297</v>
      </c>
      <c r="C144" s="138">
        <v>2852.5967452170635</v>
      </c>
      <c r="D144" s="138">
        <v>1527.1428923810151</v>
      </c>
      <c r="E144" s="138">
        <v>1325.4538528360047</v>
      </c>
      <c r="F144" s="148">
        <f>D144</f>
        <v>1527.1428923810151</v>
      </c>
      <c r="G144" s="148">
        <f>E144</f>
        <v>1325.4538528360047</v>
      </c>
      <c r="H144" s="148">
        <f t="shared" si="0"/>
        <v>2852.5967452170198</v>
      </c>
    </row>
    <row r="145" spans="1:8" x14ac:dyDescent="0.2">
      <c r="A145" s="566"/>
      <c r="B145" s="137" t="s">
        <v>298</v>
      </c>
      <c r="C145" s="138">
        <v>1459.9062315260182</v>
      </c>
      <c r="D145" s="138">
        <v>368.42008933199781</v>
      </c>
      <c r="E145" s="138">
        <v>1091.4861421939963</v>
      </c>
      <c r="F145" s="148">
        <f>D145+D146</f>
        <v>694.79183337199606</v>
      </c>
      <c r="G145" s="148">
        <f>E145+E146</f>
        <v>2059.1902757539897</v>
      </c>
      <c r="H145" s="148">
        <f t="shared" si="0"/>
        <v>2753.9821091259855</v>
      </c>
    </row>
    <row r="146" spans="1:8" ht="22.5" x14ac:dyDescent="0.2">
      <c r="A146" s="566"/>
      <c r="B146" s="137" t="s">
        <v>299</v>
      </c>
      <c r="C146" s="138">
        <v>1294.0758776000084</v>
      </c>
      <c r="D146" s="138">
        <v>326.3717440399983</v>
      </c>
      <c r="E146" s="138">
        <v>967.70413355999347</v>
      </c>
      <c r="F146" s="148"/>
      <c r="H146" s="148">
        <f t="shared" si="0"/>
        <v>0</v>
      </c>
    </row>
    <row r="147" spans="1:8" ht="22.5" x14ac:dyDescent="0.2">
      <c r="A147" s="566"/>
      <c r="B147" s="137" t="s">
        <v>300</v>
      </c>
      <c r="C147" s="138">
        <v>972.37261346099365</v>
      </c>
      <c r="D147" s="138">
        <v>638.81126564799638</v>
      </c>
      <c r="E147" s="138">
        <v>333.56134781299863</v>
      </c>
      <c r="F147" s="148">
        <f>D147+D148+D149+D150</f>
        <v>1252.3271267799933</v>
      </c>
      <c r="G147" s="148">
        <f>E147+E148+E149+E150</f>
        <v>3693.1842010290452</v>
      </c>
      <c r="H147" s="148">
        <f t="shared" si="0"/>
        <v>4945.5113278090384</v>
      </c>
    </row>
    <row r="148" spans="1:8" x14ac:dyDescent="0.2">
      <c r="A148" s="566"/>
      <c r="B148" s="137" t="s">
        <v>301</v>
      </c>
      <c r="C148" s="138">
        <v>946.75641496999276</v>
      </c>
      <c r="D148" s="138">
        <v>375.25416032799768</v>
      </c>
      <c r="E148" s="138">
        <v>571.50225464199559</v>
      </c>
      <c r="F148" s="148"/>
    </row>
    <row r="149" spans="1:8" ht="22.5" x14ac:dyDescent="0.2">
      <c r="A149" s="566"/>
      <c r="B149" s="137" t="s">
        <v>302</v>
      </c>
      <c r="C149" s="138">
        <v>3022.296345394052</v>
      </c>
      <c r="D149" s="138">
        <v>237.25298170299919</v>
      </c>
      <c r="E149" s="138">
        <v>2785.0433636910507</v>
      </c>
      <c r="F149" s="148"/>
    </row>
    <row r="150" spans="1:8" ht="22.5" x14ac:dyDescent="0.2">
      <c r="A150" s="566"/>
      <c r="B150" s="137" t="s">
        <v>201</v>
      </c>
      <c r="C150" s="138">
        <v>4.0859539839999997</v>
      </c>
      <c r="D150" s="138">
        <v>1.0087191010000001</v>
      </c>
      <c r="E150" s="138">
        <v>3.077234883</v>
      </c>
      <c r="F150" s="148"/>
    </row>
    <row r="151" spans="1:8" ht="13.5" thickBot="1" x14ac:dyDescent="0.25">
      <c r="A151" s="572"/>
      <c r="B151" s="139" t="s">
        <v>71</v>
      </c>
      <c r="C151" s="140">
        <v>100.362235759</v>
      </c>
      <c r="D151" s="140">
        <v>49.156154832999995</v>
      </c>
      <c r="E151" s="140">
        <v>51.20608092600002</v>
      </c>
      <c r="F151" s="148"/>
    </row>
    <row r="152" spans="1:8" x14ac:dyDescent="0.2">
      <c r="D152" s="148">
        <f>SUM(D131:D151)</f>
        <v>17838.906111501106</v>
      </c>
      <c r="E152" s="148">
        <f>SUM(E131:E151)</f>
        <v>17143.895283213147</v>
      </c>
      <c r="F152" s="148">
        <f>SUM(F131:F151)</f>
        <v>17789.749956668107</v>
      </c>
    </row>
  </sheetData>
  <customSheetViews>
    <customSheetView guid="{2C045F60-6AB2-44F0-B91E-AB5C1A883BD2}">
      <selection activeCell="B40" sqref="B40"/>
      <pageMargins left="0.75" right="0.75" top="1" bottom="1" header="0.5" footer="0.5"/>
      <pageSetup orientation="portrait" r:id="rId1"/>
      <headerFooter alignWithMargins="0"/>
    </customSheetView>
    <customSheetView guid="{F1F7BD3E-FC2C-462F-A022-5270024FE9F6}">
      <selection activeCell="B40" sqref="B40"/>
      <pageMargins left="0.75" right="0.75" top="1" bottom="1" header="0.5" footer="0.5"/>
      <pageSetup orientation="portrait" r:id="rId2"/>
      <headerFooter alignWithMargins="0"/>
    </customSheetView>
  </customSheetViews>
  <mergeCells count="43">
    <mergeCell ref="A121:A123"/>
    <mergeCell ref="A127:B129"/>
    <mergeCell ref="C127:E127"/>
    <mergeCell ref="A130:A151"/>
    <mergeCell ref="A112:A114"/>
    <mergeCell ref="A115:A117"/>
    <mergeCell ref="A118:A120"/>
    <mergeCell ref="A103:A105"/>
    <mergeCell ref="A106:A108"/>
    <mergeCell ref="A109:A111"/>
    <mergeCell ref="A94:A96"/>
    <mergeCell ref="A97:A99"/>
    <mergeCell ref="A100:A102"/>
    <mergeCell ref="A37:A39"/>
    <mergeCell ref="A40:A42"/>
    <mergeCell ref="A73:A75"/>
    <mergeCell ref="A76:A78"/>
    <mergeCell ref="A67:A69"/>
    <mergeCell ref="A43:A45"/>
    <mergeCell ref="A46:A48"/>
    <mergeCell ref="A49:A51"/>
    <mergeCell ref="A70:A72"/>
    <mergeCell ref="A52:A54"/>
    <mergeCell ref="A57:D57"/>
    <mergeCell ref="A58:A60"/>
    <mergeCell ref="A61:A63"/>
    <mergeCell ref="A64:A66"/>
    <mergeCell ref="A4:A6"/>
    <mergeCell ref="A7:A9"/>
    <mergeCell ref="A10:A12"/>
    <mergeCell ref="A13:A15"/>
    <mergeCell ref="A91:A93"/>
    <mergeCell ref="A16:A18"/>
    <mergeCell ref="A19:A21"/>
    <mergeCell ref="A22:A24"/>
    <mergeCell ref="A85:A87"/>
    <mergeCell ref="A88:A90"/>
    <mergeCell ref="A25:A27"/>
    <mergeCell ref="A28:A30"/>
    <mergeCell ref="A31:A33"/>
    <mergeCell ref="A79:A81"/>
    <mergeCell ref="A82:A84"/>
    <mergeCell ref="A34:A36"/>
  </mergeCells>
  <phoneticPr fontId="8" type="noConversion"/>
  <pageMargins left="0.75" right="0.75" top="1" bottom="1" header="0.5" footer="0.5"/>
  <pageSetup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4:P79"/>
  <sheetViews>
    <sheetView topLeftCell="A49" workbookViewId="0">
      <selection activeCell="B40" sqref="B40"/>
    </sheetView>
  </sheetViews>
  <sheetFormatPr defaultRowHeight="12.75" x14ac:dyDescent="0.2"/>
  <sheetData>
    <row r="4" spans="1:16" x14ac:dyDescent="0.2">
      <c r="A4" s="585" t="s">
        <v>169</v>
      </c>
      <c r="B4" s="585"/>
      <c r="C4" s="585"/>
      <c r="D4" s="585"/>
      <c r="E4" s="585"/>
      <c r="F4" s="585"/>
      <c r="G4" s="585"/>
    </row>
    <row r="6" spans="1:16" x14ac:dyDescent="0.2">
      <c r="A6" s="82" t="s">
        <v>170</v>
      </c>
      <c r="B6" s="584" t="s">
        <v>11</v>
      </c>
      <c r="C6" s="584"/>
      <c r="D6" s="586" t="s">
        <v>13</v>
      </c>
      <c r="E6" s="586"/>
      <c r="F6" s="584" t="s">
        <v>14</v>
      </c>
      <c r="G6" s="584"/>
      <c r="H6" s="45"/>
      <c r="I6" s="584" t="s">
        <v>171</v>
      </c>
      <c r="J6" s="584"/>
      <c r="M6" t="s">
        <v>187</v>
      </c>
    </row>
    <row r="7" spans="1:16" x14ac:dyDescent="0.2">
      <c r="A7" s="71"/>
      <c r="B7" s="83" t="s">
        <v>172</v>
      </c>
      <c r="C7" s="83" t="s">
        <v>173</v>
      </c>
      <c r="D7" s="83" t="s">
        <v>172</v>
      </c>
      <c r="E7" s="83" t="s">
        <v>173</v>
      </c>
      <c r="F7" s="83" t="s">
        <v>172</v>
      </c>
      <c r="G7" s="83" t="s">
        <v>173</v>
      </c>
      <c r="H7" s="75"/>
      <c r="I7" s="70" t="s">
        <v>13</v>
      </c>
      <c r="J7" s="70" t="s">
        <v>14</v>
      </c>
      <c r="M7" t="s">
        <v>158</v>
      </c>
    </row>
    <row r="8" spans="1:16" x14ac:dyDescent="0.2">
      <c r="A8" s="84"/>
      <c r="B8" s="84"/>
      <c r="C8" s="84"/>
      <c r="D8" s="84"/>
      <c r="E8" s="84"/>
      <c r="F8" s="84"/>
      <c r="G8" s="84"/>
      <c r="N8" t="s">
        <v>11</v>
      </c>
      <c r="O8" t="s">
        <v>13</v>
      </c>
      <c r="P8" t="s">
        <v>14</v>
      </c>
    </row>
    <row r="9" spans="1:16" x14ac:dyDescent="0.2">
      <c r="A9" s="69" t="s">
        <v>11</v>
      </c>
      <c r="B9" s="81">
        <f t="shared" ref="B9:G9" si="0">SUM(B11:B24)</f>
        <v>52830</v>
      </c>
      <c r="C9" s="85">
        <f t="shared" si="0"/>
        <v>3707.3684210526317</v>
      </c>
      <c r="D9" s="81">
        <f t="shared" si="0"/>
        <v>26255</v>
      </c>
      <c r="E9" s="85">
        <f t="shared" si="0"/>
        <v>3201.8292682926826</v>
      </c>
      <c r="F9" s="81">
        <f t="shared" si="0"/>
        <v>26575</v>
      </c>
      <c r="G9" s="85">
        <f t="shared" si="0"/>
        <v>4392.5619834710742</v>
      </c>
      <c r="I9" s="85">
        <f>(D9/B9)*100</f>
        <v>49.697141775506346</v>
      </c>
      <c r="J9" s="85">
        <f>(F9/B9)*100</f>
        <v>50.302858224493662</v>
      </c>
    </row>
    <row r="10" spans="1:16" x14ac:dyDescent="0.2">
      <c r="A10" s="25"/>
      <c r="B10" s="25"/>
      <c r="C10" s="86"/>
      <c r="D10" s="25"/>
      <c r="E10" s="86"/>
      <c r="F10" s="25"/>
      <c r="G10" s="86"/>
    </row>
    <row r="11" spans="1:16" x14ac:dyDescent="0.2">
      <c r="A11" s="74" t="s">
        <v>174</v>
      </c>
      <c r="B11" s="64">
        <f t="shared" ref="B11:B24" si="1">+D11+F11</f>
        <v>3930</v>
      </c>
      <c r="C11" s="86">
        <f t="shared" ref="C11:C24" si="2">+B11/B$23*100</f>
        <v>275.78947368421052</v>
      </c>
      <c r="D11" s="64">
        <v>2030</v>
      </c>
      <c r="E11" s="87">
        <f t="shared" ref="E11:E24" si="3">+D11/D$23*100</f>
        <v>247.5609756097561</v>
      </c>
      <c r="F11" s="64">
        <v>1900</v>
      </c>
      <c r="G11" s="87">
        <f t="shared" ref="G11:G24" si="4">+F11/F$23*100</f>
        <v>314.04958677685954</v>
      </c>
      <c r="I11" s="87">
        <f>(D11/B11)*100</f>
        <v>51.653944020356235</v>
      </c>
      <c r="J11" s="87">
        <f t="shared" ref="J11:J24" si="5">(F11/B11)*100</f>
        <v>48.346055979643765</v>
      </c>
      <c r="M11" t="s">
        <v>11</v>
      </c>
      <c r="N11">
        <v>84.174373699835527</v>
      </c>
      <c r="O11">
        <v>87.95486897289679</v>
      </c>
      <c r="P11">
        <v>80.571715204841851</v>
      </c>
    </row>
    <row r="12" spans="1:16" x14ac:dyDescent="0.2">
      <c r="A12" s="74" t="s">
        <v>175</v>
      </c>
      <c r="B12" s="64">
        <f t="shared" si="1"/>
        <v>2960</v>
      </c>
      <c r="C12" s="86">
        <f t="shared" si="2"/>
        <v>207.71929824561403</v>
      </c>
      <c r="D12" s="64">
        <v>1615</v>
      </c>
      <c r="E12" s="87">
        <f t="shared" si="3"/>
        <v>196.95121951219511</v>
      </c>
      <c r="F12" s="64">
        <v>1345</v>
      </c>
      <c r="G12" s="87">
        <f t="shared" si="4"/>
        <v>222.31404958677686</v>
      </c>
      <c r="I12" s="87">
        <f t="shared" ref="I12:I24" si="6">(D12/B12)*100</f>
        <v>54.560810810810814</v>
      </c>
      <c r="J12" s="87">
        <f t="shared" si="5"/>
        <v>45.439189189189186</v>
      </c>
    </row>
    <row r="13" spans="1:16" x14ac:dyDescent="0.2">
      <c r="A13" s="74" t="s">
        <v>176</v>
      </c>
      <c r="B13" s="64">
        <f t="shared" si="1"/>
        <v>3050</v>
      </c>
      <c r="C13" s="86">
        <f t="shared" si="2"/>
        <v>214.03508771929825</v>
      </c>
      <c r="D13" s="64">
        <v>1670</v>
      </c>
      <c r="E13" s="87">
        <f t="shared" si="3"/>
        <v>203.65853658536585</v>
      </c>
      <c r="F13" s="64">
        <v>1380</v>
      </c>
      <c r="G13" s="87">
        <f t="shared" si="4"/>
        <v>228.099173553719</v>
      </c>
      <c r="I13" s="87">
        <f t="shared" si="6"/>
        <v>54.754098360655732</v>
      </c>
      <c r="J13" s="87">
        <f t="shared" si="5"/>
        <v>45.245901639344261</v>
      </c>
      <c r="M13" t="s">
        <v>56</v>
      </c>
    </row>
    <row r="14" spans="1:16" x14ac:dyDescent="0.2">
      <c r="A14" s="74" t="s">
        <v>82</v>
      </c>
      <c r="B14" s="64">
        <f t="shared" si="1"/>
        <v>2800</v>
      </c>
      <c r="C14" s="86">
        <f t="shared" si="2"/>
        <v>196.49122807017542</v>
      </c>
      <c r="D14" s="64">
        <v>1365</v>
      </c>
      <c r="E14" s="87">
        <f t="shared" si="3"/>
        <v>166.46341463414635</v>
      </c>
      <c r="F14" s="64">
        <v>1435</v>
      </c>
      <c r="G14" s="87">
        <f t="shared" si="4"/>
        <v>237.19008264462809</v>
      </c>
      <c r="I14" s="87">
        <f t="shared" si="6"/>
        <v>48.75</v>
      </c>
      <c r="J14" s="87">
        <f t="shared" si="5"/>
        <v>51.249999999999993</v>
      </c>
      <c r="M14" t="s">
        <v>188</v>
      </c>
      <c r="N14">
        <v>77.28347770139024</v>
      </c>
      <c r="O14">
        <v>81.636497368518633</v>
      </c>
      <c r="P14">
        <v>73.43572756475244</v>
      </c>
    </row>
    <row r="15" spans="1:16" x14ac:dyDescent="0.2">
      <c r="A15" s="74" t="s">
        <v>83</v>
      </c>
      <c r="B15" s="64">
        <f t="shared" si="1"/>
        <v>2425</v>
      </c>
      <c r="C15" s="86">
        <f t="shared" si="2"/>
        <v>170.17543859649123</v>
      </c>
      <c r="D15" s="64">
        <v>1180</v>
      </c>
      <c r="E15" s="87">
        <f t="shared" si="3"/>
        <v>143.90243902439025</v>
      </c>
      <c r="F15" s="64">
        <v>1245</v>
      </c>
      <c r="G15" s="87">
        <f t="shared" si="4"/>
        <v>205.78512396694214</v>
      </c>
      <c r="I15" s="87">
        <f t="shared" si="6"/>
        <v>48.659793814432987</v>
      </c>
      <c r="J15" s="87">
        <f t="shared" si="5"/>
        <v>51.340206185567006</v>
      </c>
      <c r="M15" t="s">
        <v>189</v>
      </c>
      <c r="N15">
        <v>92.528581753798349</v>
      </c>
      <c r="O15">
        <v>94.984805959333855</v>
      </c>
      <c r="P15">
        <v>89.960086033488849</v>
      </c>
    </row>
    <row r="16" spans="1:16" x14ac:dyDescent="0.2">
      <c r="A16" s="74" t="s">
        <v>177</v>
      </c>
      <c r="B16" s="64">
        <f t="shared" si="1"/>
        <v>4845</v>
      </c>
      <c r="C16" s="86">
        <f t="shared" si="2"/>
        <v>340</v>
      </c>
      <c r="D16" s="64">
        <v>2095</v>
      </c>
      <c r="E16" s="87">
        <f t="shared" si="3"/>
        <v>255.48780487804876</v>
      </c>
      <c r="F16" s="64">
        <v>2750</v>
      </c>
      <c r="G16" s="87">
        <f t="shared" si="4"/>
        <v>454.54545454545456</v>
      </c>
      <c r="I16" s="87">
        <f t="shared" si="6"/>
        <v>43.240454076367392</v>
      </c>
      <c r="J16" s="87">
        <f t="shared" si="5"/>
        <v>56.759545923632615</v>
      </c>
    </row>
    <row r="17" spans="1:16" x14ac:dyDescent="0.2">
      <c r="A17" s="74" t="s">
        <v>178</v>
      </c>
      <c r="B17" s="64">
        <f t="shared" si="1"/>
        <v>5620</v>
      </c>
      <c r="C17" s="86">
        <f t="shared" si="2"/>
        <v>394.38596491228066</v>
      </c>
      <c r="D17" s="64">
        <v>2775</v>
      </c>
      <c r="E17" s="87">
        <f t="shared" si="3"/>
        <v>338.41463414634148</v>
      </c>
      <c r="F17" s="64">
        <v>2845</v>
      </c>
      <c r="G17" s="87">
        <f t="shared" si="4"/>
        <v>470.24793388429754</v>
      </c>
      <c r="I17" s="87">
        <f t="shared" si="6"/>
        <v>49.377224199288257</v>
      </c>
      <c r="J17" s="87">
        <f t="shared" si="5"/>
        <v>50.622775800711736</v>
      </c>
      <c r="M17" t="s">
        <v>190</v>
      </c>
    </row>
    <row r="18" spans="1:16" x14ac:dyDescent="0.2">
      <c r="A18" s="74" t="s">
        <v>179</v>
      </c>
      <c r="B18" s="64">
        <f t="shared" si="1"/>
        <v>6010</v>
      </c>
      <c r="C18" s="86">
        <f t="shared" si="2"/>
        <v>421.75438596491227</v>
      </c>
      <c r="D18" s="64">
        <v>2970</v>
      </c>
      <c r="E18" s="87">
        <f t="shared" si="3"/>
        <v>362.19512195121951</v>
      </c>
      <c r="F18" s="64">
        <v>3040</v>
      </c>
      <c r="G18" s="87">
        <f t="shared" si="4"/>
        <v>502.47933884297521</v>
      </c>
      <c r="I18" s="87">
        <f t="shared" si="6"/>
        <v>49.417637271214645</v>
      </c>
      <c r="J18" s="87">
        <f t="shared" si="5"/>
        <v>50.582362728785355</v>
      </c>
      <c r="M18" t="s">
        <v>7</v>
      </c>
      <c r="N18">
        <v>55.709986445817741</v>
      </c>
      <c r="O18">
        <v>55.897544753413996</v>
      </c>
      <c r="P18">
        <v>55.531919657851724</v>
      </c>
    </row>
    <row r="19" spans="1:16" x14ac:dyDescent="0.2">
      <c r="A19" s="74" t="s">
        <v>180</v>
      </c>
      <c r="B19" s="64">
        <f t="shared" si="1"/>
        <v>5225</v>
      </c>
      <c r="C19" s="86">
        <f t="shared" si="2"/>
        <v>366.66666666666663</v>
      </c>
      <c r="D19" s="64">
        <v>2735</v>
      </c>
      <c r="E19" s="87">
        <f t="shared" si="3"/>
        <v>333.53658536585368</v>
      </c>
      <c r="F19" s="64">
        <v>2490</v>
      </c>
      <c r="G19" s="87">
        <f t="shared" si="4"/>
        <v>411.57024793388427</v>
      </c>
      <c r="I19" s="87">
        <f t="shared" si="6"/>
        <v>52.344497607655505</v>
      </c>
      <c r="J19" s="87">
        <f t="shared" si="5"/>
        <v>47.655502392344495</v>
      </c>
      <c r="M19" t="s">
        <v>8</v>
      </c>
      <c r="N19">
        <v>93.959872718650075</v>
      </c>
      <c r="O19">
        <v>95.840934865144717</v>
      </c>
      <c r="P19">
        <v>92.32233048604256</v>
      </c>
    </row>
    <row r="20" spans="1:16" x14ac:dyDescent="0.2">
      <c r="A20" s="74" t="s">
        <v>181</v>
      </c>
      <c r="B20" s="64">
        <f t="shared" si="1"/>
        <v>5310</v>
      </c>
      <c r="C20" s="86">
        <f t="shared" si="2"/>
        <v>372.63157894736844</v>
      </c>
      <c r="D20" s="64">
        <v>2720</v>
      </c>
      <c r="E20" s="87">
        <f t="shared" si="3"/>
        <v>331.70731707317071</v>
      </c>
      <c r="F20" s="64">
        <v>2590</v>
      </c>
      <c r="G20" s="87">
        <f t="shared" si="4"/>
        <v>428.09917355371903</v>
      </c>
      <c r="I20" s="87">
        <f t="shared" si="6"/>
        <v>51.224105461393599</v>
      </c>
      <c r="J20" s="87">
        <f t="shared" si="5"/>
        <v>48.775894538606401</v>
      </c>
      <c r="M20" t="s">
        <v>9</v>
      </c>
      <c r="N20">
        <v>95.333922275630329</v>
      </c>
      <c r="O20">
        <v>98.527605426990931</v>
      </c>
      <c r="P20">
        <v>92.040061733526585</v>
      </c>
    </row>
    <row r="21" spans="1:16" x14ac:dyDescent="0.2">
      <c r="A21" s="74" t="s">
        <v>182</v>
      </c>
      <c r="B21" s="64">
        <f t="shared" si="1"/>
        <v>3320</v>
      </c>
      <c r="C21" s="86">
        <f t="shared" si="2"/>
        <v>232.98245614035091</v>
      </c>
      <c r="D21" s="64">
        <v>1575</v>
      </c>
      <c r="E21" s="87">
        <f t="shared" si="3"/>
        <v>192.07317073170731</v>
      </c>
      <c r="F21" s="64">
        <v>1745</v>
      </c>
      <c r="G21" s="87">
        <f t="shared" si="4"/>
        <v>288.42975206611573</v>
      </c>
      <c r="I21" s="87">
        <f t="shared" si="6"/>
        <v>47.439759036144579</v>
      </c>
      <c r="J21" s="87">
        <f t="shared" si="5"/>
        <v>52.560240963855421</v>
      </c>
      <c r="M21" t="s">
        <v>84</v>
      </c>
      <c r="N21">
        <v>93.18217114458767</v>
      </c>
      <c r="O21">
        <v>97.183994704987157</v>
      </c>
      <c r="P21">
        <v>89.223341932895735</v>
      </c>
    </row>
    <row r="22" spans="1:16" x14ac:dyDescent="0.2">
      <c r="A22" s="74" t="s">
        <v>183</v>
      </c>
      <c r="B22" s="64">
        <f t="shared" si="1"/>
        <v>3090</v>
      </c>
      <c r="C22" s="86">
        <f t="shared" si="2"/>
        <v>216.84210526315789</v>
      </c>
      <c r="D22" s="64">
        <v>1420</v>
      </c>
      <c r="E22" s="87">
        <f t="shared" si="3"/>
        <v>173.17073170731706</v>
      </c>
      <c r="F22" s="64">
        <v>1670</v>
      </c>
      <c r="G22" s="87">
        <f t="shared" si="4"/>
        <v>276.03305785123968</v>
      </c>
      <c r="I22" s="87">
        <f t="shared" si="6"/>
        <v>45.954692556634299</v>
      </c>
      <c r="J22" s="87">
        <f t="shared" si="5"/>
        <v>54.045307443365701</v>
      </c>
      <c r="M22" t="s">
        <v>85</v>
      </c>
      <c r="N22">
        <v>81.928522516493203</v>
      </c>
      <c r="O22">
        <v>89.114701693447216</v>
      </c>
      <c r="P22">
        <v>74.846215447977258</v>
      </c>
    </row>
    <row r="23" spans="1:16" x14ac:dyDescent="0.2">
      <c r="A23" s="74" t="s">
        <v>184</v>
      </c>
      <c r="B23" s="64">
        <f t="shared" si="1"/>
        <v>1425</v>
      </c>
      <c r="C23" s="86">
        <f t="shared" si="2"/>
        <v>100</v>
      </c>
      <c r="D23" s="64">
        <v>820</v>
      </c>
      <c r="E23" s="87">
        <f t="shared" si="3"/>
        <v>100</v>
      </c>
      <c r="F23" s="64">
        <v>605</v>
      </c>
      <c r="G23" s="87">
        <f t="shared" si="4"/>
        <v>100</v>
      </c>
      <c r="I23" s="87">
        <f t="shared" si="6"/>
        <v>57.543859649122808</v>
      </c>
      <c r="J23" s="87">
        <f t="shared" si="5"/>
        <v>42.456140350877192</v>
      </c>
      <c r="M23" t="s">
        <v>185</v>
      </c>
      <c r="N23">
        <v>32.192074651577521</v>
      </c>
      <c r="O23">
        <v>41.772004200536742</v>
      </c>
      <c r="P23">
        <v>24.169066201091844</v>
      </c>
    </row>
    <row r="24" spans="1:16" x14ac:dyDescent="0.2">
      <c r="A24" s="74" t="s">
        <v>185</v>
      </c>
      <c r="B24" s="64">
        <f t="shared" si="1"/>
        <v>2820</v>
      </c>
      <c r="C24" s="86">
        <f t="shared" si="2"/>
        <v>197.89473684210526</v>
      </c>
      <c r="D24" s="64">
        <v>1285</v>
      </c>
      <c r="E24" s="87">
        <f t="shared" si="3"/>
        <v>156.70731707317074</v>
      </c>
      <c r="F24" s="64">
        <v>1535</v>
      </c>
      <c r="G24" s="87">
        <f t="shared" si="4"/>
        <v>253.71900826446284</v>
      </c>
      <c r="I24" s="87">
        <f t="shared" si="6"/>
        <v>45.567375886524822</v>
      </c>
      <c r="J24" s="87">
        <f t="shared" si="5"/>
        <v>54.432624113475178</v>
      </c>
    </row>
    <row r="25" spans="1:16" x14ac:dyDescent="0.2">
      <c r="A25" s="3"/>
      <c r="B25" s="3"/>
      <c r="C25" s="3"/>
      <c r="D25" s="3"/>
      <c r="E25" s="3"/>
      <c r="F25" s="3"/>
      <c r="G25" s="76"/>
      <c r="H25" s="3"/>
      <c r="I25" s="3"/>
      <c r="J25" s="3"/>
      <c r="M25" t="s">
        <v>191</v>
      </c>
    </row>
    <row r="26" spans="1:16" x14ac:dyDescent="0.2">
      <c r="M26" t="s">
        <v>192</v>
      </c>
      <c r="N26">
        <v>62.697785662469741</v>
      </c>
      <c r="O26">
        <v>69.07986522414383</v>
      </c>
      <c r="P26">
        <v>55.031541003304298</v>
      </c>
    </row>
    <row r="27" spans="1:16" x14ac:dyDescent="0.2">
      <c r="B27" s="57">
        <f>SUM(B14:B24)</f>
        <v>42890</v>
      </c>
      <c r="M27" t="s">
        <v>193</v>
      </c>
      <c r="N27">
        <v>77.850569968667699</v>
      </c>
      <c r="O27">
        <v>87.360415436671929</v>
      </c>
      <c r="P27">
        <v>69.819817404963189</v>
      </c>
    </row>
    <row r="28" spans="1:16" x14ac:dyDescent="0.2">
      <c r="M28" t="s">
        <v>194</v>
      </c>
      <c r="N28">
        <v>83.490406122000778</v>
      </c>
      <c r="O28">
        <v>87.596970902755302</v>
      </c>
      <c r="P28">
        <v>79.163222789906982</v>
      </c>
    </row>
    <row r="29" spans="1:16" x14ac:dyDescent="0.2">
      <c r="M29" t="s">
        <v>195</v>
      </c>
      <c r="N29">
        <v>94.479054328265633</v>
      </c>
      <c r="O29">
        <v>96.740180185151985</v>
      </c>
      <c r="P29">
        <v>92.483800375581865</v>
      </c>
    </row>
    <row r="30" spans="1:16" x14ac:dyDescent="0.2">
      <c r="M30" t="s">
        <v>196</v>
      </c>
      <c r="N30">
        <v>87.826436284871889</v>
      </c>
      <c r="O30">
        <v>90.129654382279995</v>
      </c>
      <c r="P30">
        <v>85.900631133917614</v>
      </c>
    </row>
    <row r="32" spans="1:16" x14ac:dyDescent="0.2">
      <c r="A32" t="s">
        <v>186</v>
      </c>
    </row>
    <row r="35" spans="1:10" x14ac:dyDescent="0.2">
      <c r="A35" t="s">
        <v>170</v>
      </c>
      <c r="B35" t="s">
        <v>11</v>
      </c>
      <c r="D35" t="s">
        <v>13</v>
      </c>
      <c r="F35" t="s">
        <v>14</v>
      </c>
      <c r="I35" t="s">
        <v>171</v>
      </c>
    </row>
    <row r="36" spans="1:10" x14ac:dyDescent="0.2">
      <c r="B36" t="s">
        <v>172</v>
      </c>
      <c r="C36" t="s">
        <v>173</v>
      </c>
      <c r="D36" t="s">
        <v>172</v>
      </c>
      <c r="E36" t="s">
        <v>173</v>
      </c>
      <c r="F36" t="s">
        <v>172</v>
      </c>
      <c r="G36" t="s">
        <v>173</v>
      </c>
      <c r="I36" t="s">
        <v>13</v>
      </c>
      <c r="J36" t="s">
        <v>14</v>
      </c>
    </row>
    <row r="38" spans="1:10" x14ac:dyDescent="0.2">
      <c r="A38" t="s">
        <v>11</v>
      </c>
      <c r="B38">
        <v>33853</v>
      </c>
      <c r="C38">
        <v>100</v>
      </c>
      <c r="D38">
        <v>17085</v>
      </c>
      <c r="E38">
        <v>100</v>
      </c>
      <c r="F38">
        <v>16768</v>
      </c>
      <c r="G38">
        <v>100</v>
      </c>
      <c r="I38">
        <v>50.468200750302785</v>
      </c>
      <c r="J38">
        <v>49.531799249697222</v>
      </c>
    </row>
    <row r="40" spans="1:10" x14ac:dyDescent="0.2">
      <c r="A40" t="s">
        <v>7</v>
      </c>
      <c r="C40">
        <v>7.0628895518860952</v>
      </c>
      <c r="D40">
        <v>1111</v>
      </c>
      <c r="E40">
        <v>6.5027802165642372</v>
      </c>
      <c r="F40">
        <v>1280</v>
      </c>
      <c r="G40">
        <v>7.6335877862595423</v>
      </c>
      <c r="I40">
        <v>46.46591384358009</v>
      </c>
      <c r="J40">
        <v>53.53408615641991</v>
      </c>
    </row>
    <row r="41" spans="1:10" x14ac:dyDescent="0.2">
      <c r="A41" t="s">
        <v>8</v>
      </c>
      <c r="B41">
        <v>9163</v>
      </c>
      <c r="C41">
        <v>27.067025079018109</v>
      </c>
      <c r="D41">
        <v>4292</v>
      </c>
      <c r="E41">
        <v>25.121451565700909</v>
      </c>
      <c r="F41">
        <v>4871</v>
      </c>
      <c r="G41">
        <v>29.049379770992367</v>
      </c>
      <c r="I41">
        <v>46.840554403579617</v>
      </c>
      <c r="J41">
        <v>53.159445596420383</v>
      </c>
    </row>
    <row r="42" spans="1:10" x14ac:dyDescent="0.2">
      <c r="A42" t="s">
        <v>9</v>
      </c>
      <c r="B42">
        <v>10373</v>
      </c>
      <c r="C42">
        <v>30.641302100256993</v>
      </c>
      <c r="D42">
        <v>5416</v>
      </c>
      <c r="E42">
        <v>31.700321919812701</v>
      </c>
      <c r="F42">
        <v>4957</v>
      </c>
      <c r="G42">
        <v>29.562261450381676</v>
      </c>
      <c r="I42">
        <v>52.212474693916903</v>
      </c>
      <c r="J42">
        <v>47.787525306083097</v>
      </c>
    </row>
    <row r="43" spans="1:10" x14ac:dyDescent="0.2">
      <c r="A43" t="s">
        <v>84</v>
      </c>
      <c r="B43">
        <v>7581</v>
      </c>
      <c r="C43">
        <v>22.393879419844623</v>
      </c>
      <c r="D43">
        <v>3959</v>
      </c>
      <c r="E43">
        <v>23.172373426982734</v>
      </c>
      <c r="F43">
        <v>3622</v>
      </c>
      <c r="G43">
        <v>21.600667938931299</v>
      </c>
      <c r="I43">
        <v>52.22266191795277</v>
      </c>
      <c r="J43">
        <v>47.777338082047223</v>
      </c>
    </row>
    <row r="44" spans="1:10" x14ac:dyDescent="0.2">
      <c r="A44" t="s">
        <v>85</v>
      </c>
      <c r="B44">
        <v>3488</v>
      </c>
      <c r="C44">
        <v>10.30337045461259</v>
      </c>
      <c r="D44">
        <v>1804</v>
      </c>
      <c r="E44">
        <v>10.558969856599356</v>
      </c>
      <c r="F44">
        <v>1684</v>
      </c>
      <c r="G44">
        <v>10.04293893129771</v>
      </c>
      <c r="I44">
        <v>51.720183486238533</v>
      </c>
      <c r="J44">
        <v>48.279816513761467</v>
      </c>
    </row>
    <row r="45" spans="1:10" x14ac:dyDescent="0.2">
      <c r="A45" t="s">
        <v>185</v>
      </c>
      <c r="B45">
        <v>857</v>
      </c>
      <c r="C45">
        <v>2.531533394381591</v>
      </c>
      <c r="D45">
        <v>503</v>
      </c>
      <c r="E45">
        <v>2.9441030143400644</v>
      </c>
      <c r="F45">
        <v>354</v>
      </c>
      <c r="G45">
        <v>2.1111641221374047</v>
      </c>
      <c r="I45">
        <v>58.693115519253212</v>
      </c>
      <c r="J45">
        <v>41.306884480746788</v>
      </c>
    </row>
    <row r="47" spans="1:10" ht="13.5" thickBot="1" x14ac:dyDescent="0.25"/>
    <row r="48" spans="1:10" ht="24" thickTop="1" thickBot="1" x14ac:dyDescent="0.25">
      <c r="A48" s="581">
        <v>2009</v>
      </c>
      <c r="B48" s="582"/>
      <c r="C48" s="151" t="s">
        <v>315</v>
      </c>
      <c r="D48" s="151" t="s">
        <v>26</v>
      </c>
      <c r="E48" s="151" t="s">
        <v>316</v>
      </c>
      <c r="F48" s="151" t="s">
        <v>207</v>
      </c>
      <c r="G48" s="152"/>
    </row>
    <row r="49" spans="1:7" x14ac:dyDescent="0.2">
      <c r="A49" s="579"/>
      <c r="B49" s="579"/>
      <c r="C49" s="153" t="s">
        <v>317</v>
      </c>
      <c r="D49" s="153" t="s">
        <v>317</v>
      </c>
      <c r="E49" s="153" t="s">
        <v>317</v>
      </c>
      <c r="F49" s="153" t="s">
        <v>317</v>
      </c>
      <c r="G49" s="152"/>
    </row>
    <row r="50" spans="1:7" ht="13.5" thickBot="1" x14ac:dyDescent="0.25">
      <c r="A50" s="583"/>
      <c r="B50" s="583"/>
      <c r="C50" s="154" t="s">
        <v>309</v>
      </c>
      <c r="D50" s="154" t="s">
        <v>309</v>
      </c>
      <c r="E50" s="154" t="s">
        <v>309</v>
      </c>
      <c r="F50" s="154" t="s">
        <v>309</v>
      </c>
      <c r="G50" s="152"/>
    </row>
    <row r="51" spans="1:7" ht="13.5" thickBot="1" x14ac:dyDescent="0.25">
      <c r="A51" s="578" t="s">
        <v>318</v>
      </c>
      <c r="B51" s="155" t="s">
        <v>11</v>
      </c>
      <c r="C51" s="156">
        <v>45462.000000001011</v>
      </c>
      <c r="D51" s="156">
        <v>38269.000000000102</v>
      </c>
      <c r="E51" s="156">
        <v>35957.999999999898</v>
      </c>
      <c r="F51" s="156">
        <v>2311.0000000000105</v>
      </c>
      <c r="G51" s="152"/>
    </row>
    <row r="52" spans="1:7" ht="23.25" thickTop="1" x14ac:dyDescent="0.2">
      <c r="A52" s="579"/>
      <c r="B52" s="157" t="s">
        <v>319</v>
      </c>
      <c r="C52" s="158">
        <v>0</v>
      </c>
      <c r="D52" s="158">
        <v>0</v>
      </c>
      <c r="E52" s="158">
        <v>0</v>
      </c>
      <c r="F52" s="158">
        <v>0</v>
      </c>
      <c r="G52" s="152"/>
    </row>
    <row r="53" spans="1:7" x14ac:dyDescent="0.2">
      <c r="A53" s="579"/>
      <c r="B53" s="157" t="s">
        <v>82</v>
      </c>
      <c r="C53" s="158">
        <v>2867.9705209206982</v>
      </c>
      <c r="D53" s="158">
        <v>731.39730663498085</v>
      </c>
      <c r="E53" s="158">
        <v>498.06397330164623</v>
      </c>
      <c r="F53" s="158">
        <v>233.333333333334</v>
      </c>
      <c r="G53" s="152"/>
    </row>
    <row r="54" spans="1:7" x14ac:dyDescent="0.2">
      <c r="A54" s="579"/>
      <c r="B54" s="157" t="s">
        <v>83</v>
      </c>
      <c r="C54" s="158">
        <v>2514.2484051983256</v>
      </c>
      <c r="D54" s="158">
        <v>2228.4180480554692</v>
      </c>
      <c r="E54" s="158">
        <v>2010.6402702776909</v>
      </c>
      <c r="F54" s="158">
        <v>217.7777777777784</v>
      </c>
      <c r="G54" s="152"/>
    </row>
    <row r="55" spans="1:7" x14ac:dyDescent="0.2">
      <c r="A55" s="579"/>
      <c r="B55" s="157"/>
      <c r="C55" s="161">
        <f>SUM(C53:C54)</f>
        <v>5382.2189261190233</v>
      </c>
      <c r="D55" s="161">
        <f>SUM(D53:D54)</f>
        <v>2959.81535469045</v>
      </c>
      <c r="E55" s="161">
        <f>SUM(E53:E54)</f>
        <v>2508.7042435793373</v>
      </c>
      <c r="F55" s="161">
        <f>SUM(F53:F54)</f>
        <v>451.11111111111239</v>
      </c>
      <c r="G55" s="152"/>
    </row>
    <row r="56" spans="1:7" x14ac:dyDescent="0.2">
      <c r="A56" s="579"/>
      <c r="B56" s="157" t="s">
        <v>8</v>
      </c>
      <c r="C56" s="158">
        <v>11384.686658037732</v>
      </c>
      <c r="D56" s="158">
        <v>10670.54915803776</v>
      </c>
      <c r="E56" s="158">
        <v>9882.0177570716041</v>
      </c>
      <c r="F56" s="158">
        <v>788.53140096618586</v>
      </c>
      <c r="G56" s="152"/>
    </row>
    <row r="57" spans="1:7" x14ac:dyDescent="0.2">
      <c r="A57" s="579"/>
      <c r="B57" s="157" t="s">
        <v>9</v>
      </c>
      <c r="C57" s="158">
        <v>12115.985101249229</v>
      </c>
      <c r="D57" s="158">
        <v>11512.576172677816</v>
      </c>
      <c r="E57" s="158">
        <v>11142.068926301014</v>
      </c>
      <c r="F57" s="158">
        <v>370.50724637681247</v>
      </c>
      <c r="G57" s="152"/>
    </row>
    <row r="58" spans="1:7" x14ac:dyDescent="0.2">
      <c r="A58" s="579"/>
      <c r="B58" s="157"/>
      <c r="C58" s="161">
        <f>SUM(C60:C61)</f>
        <v>7496.7717349761942</v>
      </c>
      <c r="D58" s="161">
        <f>SUM(D60:D61)</f>
        <v>4677.0288778333388</v>
      </c>
      <c r="E58" s="161">
        <f>SUM(E60:E61)</f>
        <v>4447.3718730024202</v>
      </c>
      <c r="F58" s="161">
        <f>SUM(F60:F61)</f>
        <v>229.65700483091848</v>
      </c>
      <c r="G58" s="152"/>
    </row>
    <row r="59" spans="1:7" x14ac:dyDescent="0.2">
      <c r="A59" s="579"/>
      <c r="B59" s="157" t="s">
        <v>84</v>
      </c>
      <c r="C59" s="158">
        <v>9082.3375796175897</v>
      </c>
      <c r="D59" s="158">
        <v>8449.030436760444</v>
      </c>
      <c r="E59" s="158">
        <v>7977.8372000454619</v>
      </c>
      <c r="F59" s="158">
        <v>471.1932367149771</v>
      </c>
      <c r="G59" s="152"/>
    </row>
    <row r="60" spans="1:7" x14ac:dyDescent="0.2">
      <c r="A60" s="579"/>
      <c r="B60" s="157" t="s">
        <v>85</v>
      </c>
      <c r="C60" s="158">
        <v>4628.8640759225018</v>
      </c>
      <c r="D60" s="158">
        <v>3790.5569330653611</v>
      </c>
      <c r="E60" s="158">
        <v>3607.5665949011095</v>
      </c>
      <c r="F60" s="158">
        <v>182.99033816425168</v>
      </c>
      <c r="G60" s="152"/>
    </row>
    <row r="61" spans="1:7" ht="13.5" thickBot="1" x14ac:dyDescent="0.25">
      <c r="A61" s="580"/>
      <c r="B61" s="159" t="s">
        <v>185</v>
      </c>
      <c r="C61" s="160">
        <v>2867.9076590536924</v>
      </c>
      <c r="D61" s="160">
        <v>886.4719447679779</v>
      </c>
      <c r="E61" s="160">
        <v>839.80527810131105</v>
      </c>
      <c r="F61" s="160">
        <v>46.666666666666799</v>
      </c>
      <c r="G61" s="152"/>
    </row>
    <row r="63" spans="1:7" x14ac:dyDescent="0.2">
      <c r="C63" s="57">
        <f>C55+C56+C57+C58</f>
        <v>36379.662420382178</v>
      </c>
    </row>
    <row r="65" spans="1:7" ht="13.5" thickBot="1" x14ac:dyDescent="0.25"/>
    <row r="66" spans="1:7" ht="24" thickTop="1" thickBot="1" x14ac:dyDescent="0.25">
      <c r="A66" s="581" t="s">
        <v>158</v>
      </c>
      <c r="B66" s="582"/>
      <c r="C66" s="151" t="s">
        <v>315</v>
      </c>
      <c r="D66" s="151" t="s">
        <v>26</v>
      </c>
      <c r="E66" s="151" t="s">
        <v>316</v>
      </c>
      <c r="F66" s="151" t="s">
        <v>207</v>
      </c>
      <c r="G66" s="152"/>
    </row>
    <row r="67" spans="1:7" x14ac:dyDescent="0.2">
      <c r="A67" s="579"/>
      <c r="B67" s="579"/>
      <c r="C67" s="153" t="s">
        <v>317</v>
      </c>
      <c r="D67" s="153" t="s">
        <v>317</v>
      </c>
      <c r="E67" s="153" t="s">
        <v>317</v>
      </c>
      <c r="F67" s="153" t="s">
        <v>317</v>
      </c>
      <c r="G67" s="152"/>
    </row>
    <row r="68" spans="1:7" ht="13.5" thickBot="1" x14ac:dyDescent="0.25">
      <c r="A68" s="583"/>
      <c r="B68" s="583"/>
      <c r="C68" s="154" t="s">
        <v>309</v>
      </c>
      <c r="D68" s="154" t="s">
        <v>309</v>
      </c>
      <c r="E68" s="154" t="s">
        <v>309</v>
      </c>
      <c r="F68" s="154" t="s">
        <v>309</v>
      </c>
      <c r="G68" s="152"/>
    </row>
    <row r="69" spans="1:7" ht="13.5" thickBot="1" x14ac:dyDescent="0.25">
      <c r="A69" s="578" t="s">
        <v>318</v>
      </c>
      <c r="B69" s="155" t="s">
        <v>11</v>
      </c>
      <c r="C69" s="156">
        <v>45462.000000001011</v>
      </c>
      <c r="D69" s="156">
        <v>38269.000000000102</v>
      </c>
      <c r="E69" s="156">
        <v>35957.999999999898</v>
      </c>
      <c r="F69" s="156">
        <v>2311.0000000000105</v>
      </c>
      <c r="G69" s="152"/>
    </row>
    <row r="70" spans="1:7" ht="23.25" thickTop="1" x14ac:dyDescent="0.2">
      <c r="A70" s="579"/>
      <c r="B70" s="157" t="s">
        <v>319</v>
      </c>
      <c r="C70" s="158">
        <v>0</v>
      </c>
      <c r="D70" s="158">
        <v>0</v>
      </c>
      <c r="E70" s="158">
        <v>0</v>
      </c>
      <c r="F70" s="158">
        <v>0</v>
      </c>
      <c r="G70" s="152"/>
    </row>
    <row r="71" spans="1:7" x14ac:dyDescent="0.2">
      <c r="A71" s="579"/>
      <c r="B71" s="157" t="s">
        <v>82</v>
      </c>
      <c r="C71" s="158">
        <v>2867.9705209206982</v>
      </c>
      <c r="D71" s="158">
        <v>731.39730663498085</v>
      </c>
      <c r="E71" s="158">
        <v>498.06397330164623</v>
      </c>
      <c r="F71" s="158">
        <v>233.333333333334</v>
      </c>
      <c r="G71" s="152"/>
    </row>
    <row r="72" spans="1:7" x14ac:dyDescent="0.2">
      <c r="A72" s="579"/>
      <c r="B72" s="157" t="s">
        <v>83</v>
      </c>
      <c r="C72" s="158">
        <v>2514.2484051983256</v>
      </c>
      <c r="D72" s="158">
        <v>2228.4180480554692</v>
      </c>
      <c r="E72" s="158">
        <v>2010.6402702776909</v>
      </c>
      <c r="F72" s="158">
        <v>217.7777777777784</v>
      </c>
      <c r="G72" s="152"/>
    </row>
    <row r="73" spans="1:7" x14ac:dyDescent="0.2">
      <c r="A73" s="579"/>
      <c r="B73" s="157"/>
      <c r="C73" s="158">
        <f>SUM(C71:C72)</f>
        <v>5382.2189261190233</v>
      </c>
      <c r="D73" s="158">
        <f>SUM(D71:D72)</f>
        <v>2959.81535469045</v>
      </c>
      <c r="E73" s="158">
        <f>SUM(E71:E72)</f>
        <v>2508.7042435793373</v>
      </c>
      <c r="F73" s="158">
        <f>SUM(F71:F72)</f>
        <v>451.11111111111239</v>
      </c>
      <c r="G73" s="152"/>
    </row>
    <row r="74" spans="1:7" x14ac:dyDescent="0.2">
      <c r="A74" s="579"/>
      <c r="B74" s="157" t="s">
        <v>8</v>
      </c>
      <c r="C74" s="158">
        <v>11384.686658037732</v>
      </c>
      <c r="D74" s="158">
        <v>10670.54915803776</v>
      </c>
      <c r="E74" s="158">
        <v>9882.0177570716041</v>
      </c>
      <c r="F74" s="158">
        <v>788.53140096618586</v>
      </c>
      <c r="G74" s="152"/>
    </row>
    <row r="75" spans="1:7" x14ac:dyDescent="0.2">
      <c r="A75" s="579"/>
      <c r="B75" s="157" t="s">
        <v>9</v>
      </c>
      <c r="C75" s="158">
        <v>12115.985101249229</v>
      </c>
      <c r="D75" s="158">
        <v>11512.576172677816</v>
      </c>
      <c r="E75" s="158">
        <v>11142.068926301014</v>
      </c>
      <c r="F75" s="158">
        <v>370.50724637681247</v>
      </c>
      <c r="G75" s="152"/>
    </row>
    <row r="76" spans="1:7" x14ac:dyDescent="0.2">
      <c r="A76" s="579"/>
      <c r="B76" s="157" t="s">
        <v>84</v>
      </c>
      <c r="C76" s="158">
        <v>9082.3375796175897</v>
      </c>
      <c r="D76" s="158">
        <v>8449.030436760444</v>
      </c>
      <c r="E76" s="158">
        <v>7977.8372000454619</v>
      </c>
      <c r="F76" s="158">
        <v>471.1932367149771</v>
      </c>
      <c r="G76" s="152"/>
    </row>
    <row r="77" spans="1:7" x14ac:dyDescent="0.2">
      <c r="A77" s="579"/>
      <c r="B77" s="157" t="s">
        <v>85</v>
      </c>
      <c r="C77" s="158">
        <v>4628.8640759225018</v>
      </c>
      <c r="D77" s="158">
        <v>3790.5569330653611</v>
      </c>
      <c r="E77" s="158">
        <v>3607.5665949011095</v>
      </c>
      <c r="F77" s="158">
        <v>182.99033816425168</v>
      </c>
      <c r="G77" s="152"/>
    </row>
    <row r="78" spans="1:7" ht="13.5" thickBot="1" x14ac:dyDescent="0.25">
      <c r="A78" s="580"/>
      <c r="B78" s="159" t="s">
        <v>185</v>
      </c>
      <c r="C78" s="160">
        <v>2867.9076590536924</v>
      </c>
      <c r="D78" s="160">
        <v>886.4719447679779</v>
      </c>
      <c r="E78" s="160">
        <v>839.80527810131105</v>
      </c>
      <c r="F78" s="160">
        <v>46.666666666666799</v>
      </c>
      <c r="G78" s="152"/>
    </row>
    <row r="79" spans="1:7" x14ac:dyDescent="0.2">
      <c r="C79" s="148">
        <f>C76+C77+C78</f>
        <v>16579.109314593785</v>
      </c>
      <c r="D79" s="148">
        <f>D76+D77+D78</f>
        <v>13126.059314593784</v>
      </c>
      <c r="E79" s="148">
        <f>E76+E77+E78</f>
        <v>12425.209073047881</v>
      </c>
      <c r="F79" s="148">
        <f>F76+F77+F78</f>
        <v>700.85024154589564</v>
      </c>
    </row>
  </sheetData>
  <customSheetViews>
    <customSheetView guid="{2C045F60-6AB2-44F0-B91E-AB5C1A883BD2}" topLeftCell="A49">
      <selection activeCell="B40" sqref="B40"/>
      <pageMargins left="0.75" right="0.75" top="1" bottom="1" header="0.5" footer="0.5"/>
      <pageSetup orientation="portrait" r:id="rId1"/>
      <headerFooter alignWithMargins="0"/>
    </customSheetView>
    <customSheetView guid="{F1F7BD3E-FC2C-462F-A022-5270024FE9F6}" topLeftCell="A49">
      <selection activeCell="B40" sqref="B40"/>
      <pageMargins left="0.75" right="0.75" top="1" bottom="1" header="0.5" footer="0.5"/>
      <pageSetup orientation="portrait" r:id="rId2"/>
      <headerFooter alignWithMargins="0"/>
    </customSheetView>
  </customSheetViews>
  <mergeCells count="9">
    <mergeCell ref="A51:A61"/>
    <mergeCell ref="A66:B68"/>
    <mergeCell ref="A69:A78"/>
    <mergeCell ref="I6:J6"/>
    <mergeCell ref="A4:G4"/>
    <mergeCell ref="B6:C6"/>
    <mergeCell ref="D6:E6"/>
    <mergeCell ref="F6:G6"/>
    <mergeCell ref="A48:B50"/>
  </mergeCells>
  <phoneticPr fontId="8" type="noConversion"/>
  <pageMargins left="0.75" right="0.75" top="1" bottom="1" header="0.5" footer="0.5"/>
  <pageSetup orientation="portrait"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135"/>
  <sheetViews>
    <sheetView zoomScaleNormal="100" zoomScaleSheetLayoutView="128" workbookViewId="0">
      <pane xSplit="1" ySplit="4" topLeftCell="C5" activePane="bottomRight" state="frozen"/>
      <selection pane="topRight" activeCell="B1" sqref="B1"/>
      <selection pane="bottomLeft" activeCell="A5" sqref="A5"/>
      <selection pane="bottomRight" activeCell="B40" sqref="B40"/>
    </sheetView>
  </sheetViews>
  <sheetFormatPr defaultColWidth="9.140625" defaultRowHeight="12.75" x14ac:dyDescent="0.2"/>
  <cols>
    <col min="1" max="1" width="27.7109375" style="89" customWidth="1"/>
    <col min="2" max="2" width="8.85546875" style="89" customWidth="1"/>
    <col min="3" max="6" width="6.42578125" style="89" customWidth="1"/>
    <col min="7" max="7" width="8" style="89" customWidth="1"/>
    <col min="8" max="8" width="5" style="89" customWidth="1"/>
    <col min="9" max="9" width="10.140625" style="89" customWidth="1"/>
    <col min="10" max="16384" width="9.140625" style="89"/>
  </cols>
  <sheetData>
    <row r="1" spans="1:15" x14ac:dyDescent="0.2">
      <c r="A1" s="89" t="s">
        <v>210</v>
      </c>
    </row>
    <row r="3" spans="1:15" ht="15" x14ac:dyDescent="0.2">
      <c r="A3" s="98" t="s">
        <v>280</v>
      </c>
      <c r="B3" s="90"/>
      <c r="C3" s="91" t="s">
        <v>211</v>
      </c>
      <c r="D3" s="92"/>
      <c r="E3" s="92"/>
      <c r="F3" s="110"/>
      <c r="G3" s="93"/>
      <c r="I3" s="104"/>
    </row>
    <row r="4" spans="1:15" x14ac:dyDescent="0.2">
      <c r="A4" s="94"/>
      <c r="B4" s="90" t="s">
        <v>212</v>
      </c>
      <c r="C4" s="90" t="s">
        <v>213</v>
      </c>
      <c r="D4" s="90" t="s">
        <v>214</v>
      </c>
      <c r="E4" s="90" t="s">
        <v>215</v>
      </c>
      <c r="F4" s="111"/>
      <c r="G4" s="90" t="s">
        <v>211</v>
      </c>
      <c r="I4" s="105" t="s">
        <v>282</v>
      </c>
    </row>
    <row r="5" spans="1:15" ht="14.25" customHeight="1" x14ac:dyDescent="0.2">
      <c r="A5" s="100" t="s">
        <v>94</v>
      </c>
      <c r="B5" s="95"/>
      <c r="C5" s="96">
        <v>321</v>
      </c>
      <c r="D5" s="96">
        <v>7446</v>
      </c>
      <c r="E5" s="96">
        <v>10</v>
      </c>
      <c r="F5" s="96"/>
      <c r="G5" s="97">
        <v>7777</v>
      </c>
      <c r="I5" s="112">
        <f t="shared" ref="I5:I36" si="0">G5/$G$127*$G$129</f>
        <v>7998.3507995574773</v>
      </c>
    </row>
    <row r="6" spans="1:15" ht="14.25" customHeight="1" x14ac:dyDescent="0.2">
      <c r="A6" s="102" t="s">
        <v>113</v>
      </c>
      <c r="B6" s="95"/>
      <c r="C6" s="96">
        <v>104</v>
      </c>
      <c r="D6" s="96">
        <v>2473</v>
      </c>
      <c r="E6" s="96">
        <v>7</v>
      </c>
      <c r="F6" s="96"/>
      <c r="G6" s="97">
        <v>2584</v>
      </c>
      <c r="I6" s="112">
        <f t="shared" si="0"/>
        <v>2657.5464145630094</v>
      </c>
    </row>
    <row r="7" spans="1:15" ht="14.25" customHeight="1" x14ac:dyDescent="0.2">
      <c r="A7" s="102" t="s">
        <v>159</v>
      </c>
      <c r="B7" s="95"/>
      <c r="C7" s="96">
        <v>16</v>
      </c>
      <c r="D7" s="96">
        <v>1606</v>
      </c>
      <c r="E7" s="96">
        <v>6</v>
      </c>
      <c r="F7" s="96"/>
      <c r="G7" s="97">
        <v>1628</v>
      </c>
      <c r="I7" s="112">
        <f t="shared" si="0"/>
        <v>1674.3365181534748</v>
      </c>
      <c r="N7" s="89" t="s">
        <v>124</v>
      </c>
      <c r="O7" s="89">
        <v>1</v>
      </c>
    </row>
    <row r="8" spans="1:15" ht="14.25" customHeight="1" x14ac:dyDescent="0.2">
      <c r="A8" s="102" t="s">
        <v>216</v>
      </c>
      <c r="B8" s="95"/>
      <c r="C8" s="96">
        <v>38</v>
      </c>
      <c r="D8" s="96">
        <v>1297</v>
      </c>
      <c r="E8" s="96">
        <v>7</v>
      </c>
      <c r="F8" s="96"/>
      <c r="G8" s="97">
        <v>1342</v>
      </c>
      <c r="I8" s="112">
        <f t="shared" si="0"/>
        <v>1380.1963190184049</v>
      </c>
      <c r="N8" s="89" t="s">
        <v>108</v>
      </c>
      <c r="O8" s="89">
        <v>2</v>
      </c>
    </row>
    <row r="9" spans="1:15" ht="14.25" customHeight="1" x14ac:dyDescent="0.2">
      <c r="A9" s="102" t="s">
        <v>110</v>
      </c>
      <c r="B9" s="95"/>
      <c r="C9" s="96">
        <v>10</v>
      </c>
      <c r="D9" s="96">
        <v>1263</v>
      </c>
      <c r="E9" s="96">
        <v>2</v>
      </c>
      <c r="F9" s="96"/>
      <c r="G9" s="97">
        <v>1275</v>
      </c>
      <c r="I9" s="112">
        <f t="shared" si="0"/>
        <v>1311.2893492909584</v>
      </c>
      <c r="N9" s="89" t="s">
        <v>109</v>
      </c>
      <c r="O9" s="89">
        <v>3</v>
      </c>
    </row>
    <row r="10" spans="1:15" ht="14.25" customHeight="1" x14ac:dyDescent="0.2">
      <c r="A10" s="102" t="s">
        <v>100</v>
      </c>
      <c r="B10" s="95"/>
      <c r="C10" s="96">
        <v>11</v>
      </c>
      <c r="D10" s="96">
        <v>765</v>
      </c>
      <c r="E10" s="96">
        <v>3</v>
      </c>
      <c r="F10" s="96"/>
      <c r="G10" s="97">
        <v>779</v>
      </c>
      <c r="I10" s="112">
        <f t="shared" si="0"/>
        <v>801.17208086090716</v>
      </c>
      <c r="N10" s="89" t="s">
        <v>126</v>
      </c>
      <c r="O10" s="89">
        <v>4</v>
      </c>
    </row>
    <row r="11" spans="1:15" ht="14.25" customHeight="1" x14ac:dyDescent="0.2">
      <c r="A11" s="102" t="s">
        <v>105</v>
      </c>
      <c r="B11" s="95"/>
      <c r="C11" s="96">
        <v>61</v>
      </c>
      <c r="D11" s="96">
        <v>699</v>
      </c>
      <c r="E11" s="96">
        <v>10</v>
      </c>
      <c r="F11" s="96"/>
      <c r="G11" s="97">
        <v>770</v>
      </c>
      <c r="I11" s="112">
        <f t="shared" si="0"/>
        <v>791.91592074826508</v>
      </c>
      <c r="N11" s="89" t="s">
        <v>139</v>
      </c>
      <c r="O11" s="89">
        <v>5</v>
      </c>
    </row>
    <row r="12" spans="1:15" ht="14.25" customHeight="1" x14ac:dyDescent="0.2">
      <c r="A12" s="102" t="s">
        <v>114</v>
      </c>
      <c r="B12" s="95"/>
      <c r="C12" s="96">
        <v>5</v>
      </c>
      <c r="D12" s="96">
        <v>311</v>
      </c>
      <c r="E12" s="96"/>
      <c r="F12" s="96"/>
      <c r="G12" s="97">
        <v>316</v>
      </c>
      <c r="I12" s="112">
        <f t="shared" si="0"/>
        <v>324.99406617721013</v>
      </c>
      <c r="N12" s="89" t="s">
        <v>115</v>
      </c>
      <c r="O12" s="89">
        <v>6</v>
      </c>
    </row>
    <row r="13" spans="1:15" ht="14.25" customHeight="1" x14ac:dyDescent="0.2">
      <c r="A13" s="102" t="s">
        <v>95</v>
      </c>
      <c r="B13" s="95"/>
      <c r="C13" s="96">
        <v>14</v>
      </c>
      <c r="D13" s="96">
        <v>285</v>
      </c>
      <c r="E13" s="96"/>
      <c r="F13" s="96"/>
      <c r="G13" s="97">
        <v>299</v>
      </c>
      <c r="I13" s="112">
        <f t="shared" si="0"/>
        <v>307.51020818666399</v>
      </c>
      <c r="N13" s="89" t="s">
        <v>127</v>
      </c>
      <c r="O13" s="89">
        <v>7</v>
      </c>
    </row>
    <row r="14" spans="1:15" ht="14.25" customHeight="1" x14ac:dyDescent="0.2">
      <c r="A14" s="102" t="s">
        <v>106</v>
      </c>
      <c r="B14" s="95"/>
      <c r="C14" s="96">
        <v>3</v>
      </c>
      <c r="D14" s="96">
        <v>238</v>
      </c>
      <c r="E14" s="96"/>
      <c r="F14" s="96"/>
      <c r="G14" s="97">
        <v>241</v>
      </c>
      <c r="I14" s="112">
        <f t="shared" si="0"/>
        <v>247.8593985718596</v>
      </c>
      <c r="N14" s="89" t="s">
        <v>217</v>
      </c>
      <c r="O14" s="89">
        <v>8</v>
      </c>
    </row>
    <row r="15" spans="1:15" ht="14.25" customHeight="1" x14ac:dyDescent="0.2">
      <c r="A15" s="102" t="s">
        <v>107</v>
      </c>
      <c r="B15" s="95"/>
      <c r="C15" s="96">
        <v>1</v>
      </c>
      <c r="D15" s="96">
        <v>234</v>
      </c>
      <c r="E15" s="96">
        <v>1</v>
      </c>
      <c r="F15" s="96"/>
      <c r="G15" s="97">
        <v>236</v>
      </c>
      <c r="I15" s="112">
        <f t="shared" si="0"/>
        <v>242.71708739816955</v>
      </c>
      <c r="N15" s="89" t="s">
        <v>118</v>
      </c>
      <c r="O15" s="89">
        <v>9</v>
      </c>
    </row>
    <row r="16" spans="1:15" ht="14.25" customHeight="1" x14ac:dyDescent="0.2">
      <c r="A16" s="102" t="s">
        <v>108</v>
      </c>
      <c r="B16" s="95"/>
      <c r="C16" s="96">
        <v>2</v>
      </c>
      <c r="D16" s="96">
        <v>213</v>
      </c>
      <c r="E16" s="96">
        <v>1</v>
      </c>
      <c r="F16" s="96"/>
      <c r="G16" s="97">
        <v>216</v>
      </c>
      <c r="I16" s="112">
        <f t="shared" si="0"/>
        <v>222.14784270340942</v>
      </c>
      <c r="N16" s="89" t="s">
        <v>140</v>
      </c>
      <c r="O16" s="89">
        <v>10</v>
      </c>
    </row>
    <row r="17" spans="1:15" ht="14.25" customHeight="1" x14ac:dyDescent="0.2">
      <c r="A17" s="102" t="s">
        <v>96</v>
      </c>
      <c r="B17" s="95"/>
      <c r="C17" s="96">
        <v>2</v>
      </c>
      <c r="D17" s="96">
        <v>212</v>
      </c>
      <c r="E17" s="96"/>
      <c r="F17" s="96"/>
      <c r="G17" s="97">
        <v>214</v>
      </c>
      <c r="I17" s="112">
        <f t="shared" si="0"/>
        <v>220.09091823393342</v>
      </c>
      <c r="N17" s="89" t="s">
        <v>142</v>
      </c>
      <c r="O17" s="89">
        <v>11</v>
      </c>
    </row>
    <row r="18" spans="1:15" ht="14.25" customHeight="1" x14ac:dyDescent="0.2">
      <c r="A18" s="102" t="s">
        <v>101</v>
      </c>
      <c r="B18" s="95"/>
      <c r="C18" s="96">
        <v>4</v>
      </c>
      <c r="D18" s="96">
        <v>192</v>
      </c>
      <c r="E18" s="96"/>
      <c r="F18" s="96"/>
      <c r="G18" s="97">
        <v>196</v>
      </c>
      <c r="I18" s="112">
        <f t="shared" si="0"/>
        <v>201.57859800864929</v>
      </c>
      <c r="N18" s="89" t="s">
        <v>110</v>
      </c>
      <c r="O18" s="89">
        <v>12</v>
      </c>
    </row>
    <row r="19" spans="1:15" ht="14.25" customHeight="1" x14ac:dyDescent="0.2">
      <c r="A19" s="102" t="s">
        <v>97</v>
      </c>
      <c r="B19" s="95"/>
      <c r="C19" s="96">
        <v>2</v>
      </c>
      <c r="D19" s="96">
        <v>137</v>
      </c>
      <c r="E19" s="96"/>
      <c r="F19" s="96"/>
      <c r="G19" s="97">
        <v>139</v>
      </c>
      <c r="I19" s="112">
        <f t="shared" si="0"/>
        <v>142.95625062858292</v>
      </c>
      <c r="N19" s="89" t="s">
        <v>148</v>
      </c>
      <c r="O19" s="89">
        <v>13</v>
      </c>
    </row>
    <row r="20" spans="1:15" ht="14.25" customHeight="1" x14ac:dyDescent="0.2">
      <c r="A20" s="89" t="s">
        <v>153</v>
      </c>
      <c r="B20" s="95"/>
      <c r="C20" s="96">
        <v>1</v>
      </c>
      <c r="D20" s="96">
        <v>138</v>
      </c>
      <c r="E20" s="96"/>
      <c r="F20" s="96"/>
      <c r="G20" s="97">
        <v>139</v>
      </c>
      <c r="I20" s="112">
        <f t="shared" si="0"/>
        <v>142.95625062858292</v>
      </c>
      <c r="N20" s="89" t="s">
        <v>114</v>
      </c>
      <c r="O20" s="89">
        <v>14</v>
      </c>
    </row>
    <row r="21" spans="1:15" ht="14.25" customHeight="1" x14ac:dyDescent="0.2">
      <c r="A21" s="102" t="s">
        <v>115</v>
      </c>
      <c r="B21" s="95"/>
      <c r="C21" s="96">
        <v>5</v>
      </c>
      <c r="D21" s="96">
        <v>85</v>
      </c>
      <c r="E21" s="96"/>
      <c r="F21" s="96"/>
      <c r="G21" s="97">
        <v>90</v>
      </c>
      <c r="I21" s="112">
        <f t="shared" si="0"/>
        <v>92.561601126420598</v>
      </c>
      <c r="N21" s="89" t="s">
        <v>112</v>
      </c>
      <c r="O21" s="89">
        <v>15</v>
      </c>
    </row>
    <row r="22" spans="1:15" ht="14.25" customHeight="1" x14ac:dyDescent="0.2">
      <c r="A22" s="102" t="s">
        <v>102</v>
      </c>
      <c r="B22" s="95"/>
      <c r="C22" s="96">
        <v>1</v>
      </c>
      <c r="D22" s="96">
        <v>81</v>
      </c>
      <c r="E22" s="96"/>
      <c r="F22" s="96"/>
      <c r="G22" s="97">
        <v>82</v>
      </c>
      <c r="I22" s="112">
        <f t="shared" si="0"/>
        <v>84.333903248516535</v>
      </c>
      <c r="N22" s="89" t="s">
        <v>97</v>
      </c>
      <c r="O22" s="89">
        <v>16</v>
      </c>
    </row>
    <row r="23" spans="1:15" ht="14.25" customHeight="1" x14ac:dyDescent="0.2">
      <c r="A23" s="102" t="s">
        <v>111</v>
      </c>
      <c r="B23" s="95"/>
      <c r="C23" s="96"/>
      <c r="D23" s="96">
        <v>80</v>
      </c>
      <c r="E23" s="96"/>
      <c r="F23" s="96"/>
      <c r="G23" s="97">
        <v>80</v>
      </c>
      <c r="I23" s="112">
        <f t="shared" si="0"/>
        <v>82.276978779040533</v>
      </c>
      <c r="N23" s="89" t="s">
        <v>218</v>
      </c>
      <c r="O23" s="89">
        <v>17</v>
      </c>
    </row>
    <row r="24" spans="1:15" ht="14.25" customHeight="1" x14ac:dyDescent="0.2">
      <c r="A24" s="102" t="s">
        <v>116</v>
      </c>
      <c r="B24" s="95"/>
      <c r="C24" s="96"/>
      <c r="D24" s="96">
        <v>77</v>
      </c>
      <c r="E24" s="96"/>
      <c r="F24" s="96"/>
      <c r="G24" s="97">
        <v>77</v>
      </c>
      <c r="I24" s="112">
        <f t="shared" si="0"/>
        <v>79.191592074826517</v>
      </c>
      <c r="N24" s="89" t="s">
        <v>141</v>
      </c>
      <c r="O24" s="89">
        <v>18</v>
      </c>
    </row>
    <row r="25" spans="1:15" ht="14.25" customHeight="1" x14ac:dyDescent="0.2">
      <c r="A25" s="102" t="s">
        <v>118</v>
      </c>
      <c r="B25" s="95"/>
      <c r="C25" s="96"/>
      <c r="D25" s="96">
        <v>75</v>
      </c>
      <c r="E25" s="96"/>
      <c r="F25" s="96"/>
      <c r="G25" s="97">
        <v>75</v>
      </c>
      <c r="I25" s="112">
        <f t="shared" si="0"/>
        <v>77.134667605350501</v>
      </c>
      <c r="N25" s="89" t="s">
        <v>96</v>
      </c>
      <c r="O25" s="89">
        <v>19</v>
      </c>
    </row>
    <row r="26" spans="1:15" ht="14.25" customHeight="1" x14ac:dyDescent="0.2">
      <c r="A26" s="102" t="s">
        <v>112</v>
      </c>
      <c r="B26" s="95"/>
      <c r="C26" s="96">
        <v>1</v>
      </c>
      <c r="D26" s="96">
        <v>72</v>
      </c>
      <c r="E26" s="96"/>
      <c r="F26" s="96"/>
      <c r="G26" s="97">
        <v>73</v>
      </c>
      <c r="I26" s="112">
        <f t="shared" si="0"/>
        <v>75.077743135874485</v>
      </c>
      <c r="N26" s="89" t="s">
        <v>135</v>
      </c>
      <c r="O26" s="89">
        <v>20</v>
      </c>
    </row>
    <row r="27" spans="1:15" ht="14.25" customHeight="1" x14ac:dyDescent="0.2">
      <c r="A27" s="102" t="s">
        <v>103</v>
      </c>
      <c r="B27" s="95"/>
      <c r="C27" s="96">
        <v>1</v>
      </c>
      <c r="D27" s="96">
        <v>70</v>
      </c>
      <c r="E27" s="96"/>
      <c r="F27" s="96"/>
      <c r="G27" s="97">
        <v>71</v>
      </c>
      <c r="I27" s="112">
        <f t="shared" si="0"/>
        <v>73.020818666398469</v>
      </c>
      <c r="N27" s="89" t="s">
        <v>104</v>
      </c>
      <c r="O27" s="89">
        <v>21</v>
      </c>
    </row>
    <row r="28" spans="1:15" ht="14.25" customHeight="1" x14ac:dyDescent="0.2">
      <c r="A28" s="102" t="s">
        <v>99</v>
      </c>
      <c r="B28" s="95"/>
      <c r="C28" s="96"/>
      <c r="D28" s="96">
        <v>70</v>
      </c>
      <c r="E28" s="96"/>
      <c r="F28" s="96"/>
      <c r="G28" s="97">
        <v>70</v>
      </c>
      <c r="I28" s="112">
        <f t="shared" si="0"/>
        <v>71.992356431660468</v>
      </c>
      <c r="N28" s="89" t="s">
        <v>111</v>
      </c>
      <c r="O28" s="89">
        <v>22</v>
      </c>
    </row>
    <row r="29" spans="1:15" ht="14.25" customHeight="1" x14ac:dyDescent="0.2">
      <c r="A29" s="102" t="s">
        <v>117</v>
      </c>
      <c r="B29" s="95"/>
      <c r="C29" s="96"/>
      <c r="D29" s="96">
        <v>67</v>
      </c>
      <c r="E29" s="96"/>
      <c r="F29" s="96"/>
      <c r="G29" s="97">
        <v>67</v>
      </c>
      <c r="I29" s="112">
        <f t="shared" si="0"/>
        <v>68.906969727446437</v>
      </c>
      <c r="N29" s="89" t="s">
        <v>95</v>
      </c>
      <c r="O29" s="89">
        <v>23</v>
      </c>
    </row>
    <row r="30" spans="1:15" ht="14.25" customHeight="1" x14ac:dyDescent="0.2">
      <c r="A30" s="102" t="s">
        <v>121</v>
      </c>
      <c r="B30" s="95"/>
      <c r="C30" s="96"/>
      <c r="D30" s="96">
        <v>65</v>
      </c>
      <c r="E30" s="96"/>
      <c r="F30" s="96"/>
      <c r="G30" s="97">
        <v>65</v>
      </c>
      <c r="I30" s="112">
        <f t="shared" si="0"/>
        <v>66.850045257970422</v>
      </c>
      <c r="N30" s="89" t="s">
        <v>144</v>
      </c>
      <c r="O30" s="89">
        <v>24</v>
      </c>
    </row>
    <row r="31" spans="1:15" ht="14.25" customHeight="1" x14ac:dyDescent="0.2">
      <c r="A31" s="102" t="s">
        <v>119</v>
      </c>
      <c r="B31" s="95"/>
      <c r="C31" s="96"/>
      <c r="D31" s="96">
        <v>57</v>
      </c>
      <c r="E31" s="96"/>
      <c r="F31" s="96"/>
      <c r="G31" s="97">
        <v>57</v>
      </c>
      <c r="I31" s="112">
        <f t="shared" si="0"/>
        <v>58.622347380066373</v>
      </c>
      <c r="N31" s="89" t="s">
        <v>105</v>
      </c>
      <c r="O31" s="89">
        <v>25</v>
      </c>
    </row>
    <row r="32" spans="1:15" ht="14.25" customHeight="1" x14ac:dyDescent="0.2">
      <c r="A32" s="102" t="s">
        <v>98</v>
      </c>
      <c r="B32" s="95"/>
      <c r="C32" s="96">
        <v>1</v>
      </c>
      <c r="D32" s="96">
        <v>54</v>
      </c>
      <c r="E32" s="96">
        <v>1</v>
      </c>
      <c r="F32" s="96"/>
      <c r="G32" s="97">
        <v>56</v>
      </c>
      <c r="I32" s="112">
        <f t="shared" si="0"/>
        <v>57.593885145328372</v>
      </c>
      <c r="N32" s="89" t="s">
        <v>130</v>
      </c>
      <c r="O32" s="89">
        <v>26</v>
      </c>
    </row>
    <row r="33" spans="1:15" ht="14.25" customHeight="1" x14ac:dyDescent="0.2">
      <c r="A33" s="102" t="s">
        <v>120</v>
      </c>
      <c r="B33" s="95"/>
      <c r="C33" s="96"/>
      <c r="D33" s="96">
        <v>49</v>
      </c>
      <c r="E33" s="96"/>
      <c r="F33" s="96"/>
      <c r="G33" s="97">
        <v>49</v>
      </c>
      <c r="I33" s="112">
        <f t="shared" si="0"/>
        <v>50.394649502162324</v>
      </c>
      <c r="N33" s="89" t="s">
        <v>100</v>
      </c>
      <c r="O33" s="89">
        <v>27</v>
      </c>
    </row>
    <row r="34" spans="1:15" ht="14.25" customHeight="1" x14ac:dyDescent="0.2">
      <c r="A34" s="89" t="s">
        <v>148</v>
      </c>
      <c r="B34" s="95"/>
      <c r="C34" s="96"/>
      <c r="D34" s="96">
        <v>39</v>
      </c>
      <c r="E34" s="96"/>
      <c r="F34" s="96"/>
      <c r="G34" s="97">
        <v>39</v>
      </c>
      <c r="I34" s="112">
        <f t="shared" si="0"/>
        <v>40.110027154782266</v>
      </c>
      <c r="N34" s="89" t="s">
        <v>98</v>
      </c>
      <c r="O34" s="89">
        <v>28</v>
      </c>
    </row>
    <row r="35" spans="1:15" ht="14.25" customHeight="1" x14ac:dyDescent="0.2">
      <c r="A35" s="102" t="s">
        <v>104</v>
      </c>
      <c r="B35" s="95"/>
      <c r="C35" s="96"/>
      <c r="D35" s="96">
        <v>36</v>
      </c>
      <c r="E35" s="96"/>
      <c r="F35" s="96"/>
      <c r="G35" s="97">
        <v>36</v>
      </c>
      <c r="I35" s="112">
        <f t="shared" si="0"/>
        <v>37.024640450568242</v>
      </c>
      <c r="N35" s="89" t="s">
        <v>101</v>
      </c>
      <c r="O35" s="89">
        <v>29</v>
      </c>
    </row>
    <row r="36" spans="1:15" ht="14.25" customHeight="1" x14ac:dyDescent="0.2">
      <c r="A36" s="102" t="s">
        <v>130</v>
      </c>
      <c r="B36" s="95"/>
      <c r="C36" s="96"/>
      <c r="D36" s="96">
        <v>35</v>
      </c>
      <c r="E36" s="96"/>
      <c r="F36" s="96"/>
      <c r="G36" s="97">
        <v>35</v>
      </c>
      <c r="I36" s="112">
        <f t="shared" si="0"/>
        <v>35.996178215830234</v>
      </c>
      <c r="N36" s="89" t="s">
        <v>219</v>
      </c>
      <c r="O36" s="89">
        <v>30</v>
      </c>
    </row>
    <row r="37" spans="1:15" ht="14.25" customHeight="1" x14ac:dyDescent="0.2">
      <c r="A37" s="102" t="s">
        <v>125</v>
      </c>
      <c r="B37" s="95"/>
      <c r="C37" s="96"/>
      <c r="D37" s="96">
        <v>35</v>
      </c>
      <c r="E37" s="96"/>
      <c r="F37" s="96"/>
      <c r="G37" s="97">
        <v>35</v>
      </c>
      <c r="I37" s="112">
        <f t="shared" ref="I37:I68" si="1">G37/$G$127*$G$129</f>
        <v>35.996178215830234</v>
      </c>
      <c r="N37" s="89" t="s">
        <v>102</v>
      </c>
      <c r="O37" s="89">
        <v>31</v>
      </c>
    </row>
    <row r="38" spans="1:15" ht="14.25" customHeight="1" x14ac:dyDescent="0.2">
      <c r="A38" s="102" t="s">
        <v>124</v>
      </c>
      <c r="B38" s="95"/>
      <c r="C38" s="96"/>
      <c r="D38" s="96">
        <v>34</v>
      </c>
      <c r="E38" s="96"/>
      <c r="F38" s="96"/>
      <c r="G38" s="97">
        <v>34</v>
      </c>
      <c r="I38" s="112">
        <f t="shared" si="1"/>
        <v>34.967715981092226</v>
      </c>
      <c r="N38" s="89" t="s">
        <v>94</v>
      </c>
      <c r="O38" s="89">
        <v>32</v>
      </c>
    </row>
    <row r="39" spans="1:15" ht="14.25" customHeight="1" x14ac:dyDescent="0.2">
      <c r="A39" s="102" t="s">
        <v>122</v>
      </c>
      <c r="B39" s="95"/>
      <c r="C39" s="96">
        <v>1</v>
      </c>
      <c r="D39" s="96">
        <v>32</v>
      </c>
      <c r="E39" s="96"/>
      <c r="F39" s="96"/>
      <c r="G39" s="97">
        <v>33</v>
      </c>
      <c r="I39" s="112">
        <f t="shared" si="1"/>
        <v>33.939253746354218</v>
      </c>
      <c r="N39" s="89" t="s">
        <v>119</v>
      </c>
      <c r="O39" s="89">
        <v>33</v>
      </c>
    </row>
    <row r="40" spans="1:15" ht="14.25" customHeight="1" x14ac:dyDescent="0.2">
      <c r="A40" s="102" t="s">
        <v>150</v>
      </c>
      <c r="B40" s="95"/>
      <c r="C40" s="96"/>
      <c r="D40" s="96">
        <v>33</v>
      </c>
      <c r="E40" s="96"/>
      <c r="F40" s="96"/>
      <c r="G40" s="97">
        <v>33</v>
      </c>
      <c r="I40" s="112">
        <f t="shared" si="1"/>
        <v>33.939253746354218</v>
      </c>
      <c r="N40" s="89" t="s">
        <v>133</v>
      </c>
      <c r="O40" s="89">
        <v>34</v>
      </c>
    </row>
    <row r="41" spans="1:15" ht="14.25" customHeight="1" x14ac:dyDescent="0.2">
      <c r="A41" s="89" t="s">
        <v>162</v>
      </c>
      <c r="B41" s="95"/>
      <c r="C41" s="96">
        <v>2</v>
      </c>
      <c r="D41" s="96">
        <v>27</v>
      </c>
      <c r="E41" s="96"/>
      <c r="F41" s="96"/>
      <c r="G41" s="97">
        <v>29</v>
      </c>
      <c r="I41" s="112">
        <f t="shared" si="1"/>
        <v>29.825404807402194</v>
      </c>
      <c r="N41" s="89" t="s">
        <v>132</v>
      </c>
      <c r="O41" s="89">
        <v>35</v>
      </c>
    </row>
    <row r="42" spans="1:15" ht="14.25" customHeight="1" x14ac:dyDescent="0.2">
      <c r="A42" s="102" t="s">
        <v>109</v>
      </c>
      <c r="B42" s="95"/>
      <c r="C42" s="96"/>
      <c r="D42" s="96">
        <v>28</v>
      </c>
      <c r="E42" s="96"/>
      <c r="F42" s="96"/>
      <c r="G42" s="97">
        <v>28</v>
      </c>
      <c r="I42" s="112">
        <f t="shared" si="1"/>
        <v>28.796942572664186</v>
      </c>
      <c r="N42" s="89" t="s">
        <v>117</v>
      </c>
      <c r="O42" s="89">
        <v>36</v>
      </c>
    </row>
    <row r="43" spans="1:15" ht="14.25" customHeight="1" x14ac:dyDescent="0.2">
      <c r="A43" s="102" t="s">
        <v>126</v>
      </c>
      <c r="B43" s="95"/>
      <c r="C43" s="96"/>
      <c r="D43" s="96">
        <v>24</v>
      </c>
      <c r="E43" s="96"/>
      <c r="F43" s="96"/>
      <c r="G43" s="97">
        <v>24</v>
      </c>
      <c r="I43" s="112">
        <f t="shared" si="1"/>
        <v>24.683093633712158</v>
      </c>
      <c r="N43" s="89" t="s">
        <v>121</v>
      </c>
      <c r="O43" s="89">
        <v>37</v>
      </c>
    </row>
    <row r="44" spans="1:15" ht="14.25" customHeight="1" x14ac:dyDescent="0.2">
      <c r="A44" s="102" t="s">
        <v>127</v>
      </c>
      <c r="B44" s="95"/>
      <c r="C44" s="96"/>
      <c r="D44" s="96">
        <v>23</v>
      </c>
      <c r="E44" s="96"/>
      <c r="F44" s="96"/>
      <c r="G44" s="97">
        <v>23</v>
      </c>
      <c r="I44" s="112">
        <f t="shared" si="1"/>
        <v>23.654631398974153</v>
      </c>
      <c r="N44" s="89" t="s">
        <v>128</v>
      </c>
      <c r="O44" s="89">
        <v>38</v>
      </c>
    </row>
    <row r="45" spans="1:15" ht="14.25" customHeight="1" x14ac:dyDescent="0.2">
      <c r="A45" s="102" t="s">
        <v>137</v>
      </c>
      <c r="B45" s="95"/>
      <c r="C45" s="96"/>
      <c r="D45" s="96">
        <v>22</v>
      </c>
      <c r="E45" s="96"/>
      <c r="F45" s="96"/>
      <c r="G45" s="97">
        <v>22</v>
      </c>
      <c r="I45" s="112">
        <f t="shared" si="1"/>
        <v>22.626169164236146</v>
      </c>
      <c r="N45" s="89" t="s">
        <v>116</v>
      </c>
      <c r="O45" s="89">
        <v>39</v>
      </c>
    </row>
    <row r="46" spans="1:15" ht="14.25" customHeight="1" x14ac:dyDescent="0.2">
      <c r="A46" s="102" t="s">
        <v>217</v>
      </c>
      <c r="B46" s="95"/>
      <c r="C46" s="96"/>
      <c r="D46" s="96">
        <v>21</v>
      </c>
      <c r="E46" s="96"/>
      <c r="F46" s="96"/>
      <c r="G46" s="97">
        <v>21</v>
      </c>
      <c r="I46" s="112">
        <f t="shared" si="1"/>
        <v>21.597706929498141</v>
      </c>
      <c r="N46" s="89" t="s">
        <v>106</v>
      </c>
      <c r="O46" s="89">
        <v>40</v>
      </c>
    </row>
    <row r="47" spans="1:15" ht="14.25" customHeight="1" x14ac:dyDescent="0.2">
      <c r="A47" s="102" t="s">
        <v>140</v>
      </c>
      <c r="B47" s="95"/>
      <c r="C47" s="96"/>
      <c r="D47" s="96">
        <v>19</v>
      </c>
      <c r="E47" s="96"/>
      <c r="F47" s="96"/>
      <c r="G47" s="97">
        <v>19</v>
      </c>
      <c r="I47" s="112">
        <f t="shared" si="1"/>
        <v>19.540782460022125</v>
      </c>
      <c r="N47" s="89" t="s">
        <v>131</v>
      </c>
      <c r="O47" s="89">
        <v>41</v>
      </c>
    </row>
    <row r="48" spans="1:15" ht="14.25" customHeight="1" x14ac:dyDescent="0.2">
      <c r="A48" s="102" t="s">
        <v>142</v>
      </c>
      <c r="B48" s="95"/>
      <c r="C48" s="96"/>
      <c r="D48" s="96">
        <v>17</v>
      </c>
      <c r="E48" s="96"/>
      <c r="F48" s="96"/>
      <c r="G48" s="97">
        <v>17</v>
      </c>
      <c r="I48" s="112">
        <f t="shared" si="1"/>
        <v>17.483857990546113</v>
      </c>
      <c r="N48" s="89" t="s">
        <v>136</v>
      </c>
      <c r="O48" s="89">
        <v>42</v>
      </c>
    </row>
    <row r="49" spans="1:15" ht="14.25" customHeight="1" x14ac:dyDescent="0.2">
      <c r="A49" s="102" t="s">
        <v>128</v>
      </c>
      <c r="B49" s="95"/>
      <c r="C49" s="96"/>
      <c r="D49" s="96">
        <v>16</v>
      </c>
      <c r="E49" s="96">
        <v>1</v>
      </c>
      <c r="F49" s="96"/>
      <c r="G49" s="97">
        <v>17</v>
      </c>
      <c r="I49" s="112">
        <f t="shared" si="1"/>
        <v>17.483857990546113</v>
      </c>
      <c r="N49" s="89" t="s">
        <v>120</v>
      </c>
      <c r="O49" s="89">
        <v>43</v>
      </c>
    </row>
    <row r="50" spans="1:15" ht="14.25" customHeight="1" x14ac:dyDescent="0.2">
      <c r="A50" s="102" t="s">
        <v>139</v>
      </c>
      <c r="B50" s="95"/>
      <c r="C50" s="96"/>
      <c r="D50" s="96">
        <v>16</v>
      </c>
      <c r="E50" s="96"/>
      <c r="F50" s="96"/>
      <c r="G50" s="97">
        <v>16</v>
      </c>
      <c r="I50" s="112">
        <f t="shared" si="1"/>
        <v>16.455395755808105</v>
      </c>
      <c r="N50" s="89" t="s">
        <v>113</v>
      </c>
      <c r="O50" s="89">
        <v>44</v>
      </c>
    </row>
    <row r="51" spans="1:15" ht="14.25" customHeight="1" x14ac:dyDescent="0.2">
      <c r="A51" s="102" t="s">
        <v>138</v>
      </c>
      <c r="B51" s="95"/>
      <c r="C51" s="96"/>
      <c r="D51" s="96">
        <v>16</v>
      </c>
      <c r="E51" s="96"/>
      <c r="F51" s="96"/>
      <c r="G51" s="97">
        <v>16</v>
      </c>
      <c r="I51" s="112">
        <f t="shared" si="1"/>
        <v>16.455395755808105</v>
      </c>
      <c r="N51" s="89" t="s">
        <v>137</v>
      </c>
      <c r="O51" s="89">
        <v>45</v>
      </c>
    </row>
    <row r="52" spans="1:15" ht="14.25" customHeight="1" x14ac:dyDescent="0.2">
      <c r="A52" s="102" t="s">
        <v>129</v>
      </c>
      <c r="B52" s="95"/>
      <c r="C52" s="96"/>
      <c r="D52" s="96">
        <v>16</v>
      </c>
      <c r="E52" s="96"/>
      <c r="F52" s="96"/>
      <c r="G52" s="97">
        <v>16</v>
      </c>
      <c r="I52" s="112">
        <f t="shared" si="1"/>
        <v>16.455395755808105</v>
      </c>
      <c r="N52" s="89" t="s">
        <v>103</v>
      </c>
      <c r="O52" s="89">
        <v>46</v>
      </c>
    </row>
    <row r="53" spans="1:15" ht="14.25" customHeight="1" x14ac:dyDescent="0.2">
      <c r="A53" s="102" t="s">
        <v>144</v>
      </c>
      <c r="B53" s="95"/>
      <c r="C53" s="96"/>
      <c r="D53" s="96">
        <v>15</v>
      </c>
      <c r="E53" s="96"/>
      <c r="F53" s="96"/>
      <c r="G53" s="97">
        <v>15</v>
      </c>
      <c r="I53" s="112">
        <f t="shared" si="1"/>
        <v>15.426933521070099</v>
      </c>
      <c r="N53" s="89" t="s">
        <v>145</v>
      </c>
      <c r="O53" s="89">
        <v>47</v>
      </c>
    </row>
    <row r="54" spans="1:15" ht="14.25" customHeight="1" x14ac:dyDescent="0.2">
      <c r="A54" s="102" t="s">
        <v>133</v>
      </c>
      <c r="B54" s="95"/>
      <c r="C54" s="96"/>
      <c r="D54" s="96">
        <v>15</v>
      </c>
      <c r="E54" s="96"/>
      <c r="F54" s="96"/>
      <c r="G54" s="97">
        <v>15</v>
      </c>
      <c r="I54" s="112">
        <f t="shared" si="1"/>
        <v>15.426933521070099</v>
      </c>
      <c r="N54" s="89" t="s">
        <v>220</v>
      </c>
      <c r="O54" s="89">
        <v>48</v>
      </c>
    </row>
    <row r="55" spans="1:15" ht="14.25" customHeight="1" x14ac:dyDescent="0.2">
      <c r="A55" s="102" t="s">
        <v>218</v>
      </c>
      <c r="B55" s="95"/>
      <c r="C55" s="96"/>
      <c r="D55" s="96">
        <v>13</v>
      </c>
      <c r="E55" s="96"/>
      <c r="F55" s="96"/>
      <c r="G55" s="97">
        <v>13</v>
      </c>
      <c r="I55" s="112">
        <f t="shared" si="1"/>
        <v>13.370009051594085</v>
      </c>
      <c r="N55" s="89" t="s">
        <v>107</v>
      </c>
      <c r="O55" s="89">
        <v>49</v>
      </c>
    </row>
    <row r="56" spans="1:15" ht="14.25" customHeight="1" x14ac:dyDescent="0.2">
      <c r="A56" s="102" t="s">
        <v>219</v>
      </c>
      <c r="B56" s="95"/>
      <c r="C56" s="96"/>
      <c r="D56" s="96">
        <v>13</v>
      </c>
      <c r="E56" s="96"/>
      <c r="F56" s="96"/>
      <c r="G56" s="97">
        <v>13</v>
      </c>
      <c r="I56" s="112">
        <f t="shared" si="1"/>
        <v>13.370009051594085</v>
      </c>
      <c r="N56" s="89" t="s">
        <v>138</v>
      </c>
      <c r="O56" s="89">
        <v>50</v>
      </c>
    </row>
    <row r="57" spans="1:15" ht="14.25" customHeight="1" x14ac:dyDescent="0.2">
      <c r="A57" s="102" t="s">
        <v>135</v>
      </c>
      <c r="B57" s="95"/>
      <c r="C57" s="96">
        <v>2</v>
      </c>
      <c r="D57" s="96">
        <v>10</v>
      </c>
      <c r="E57" s="96"/>
      <c r="F57" s="96"/>
      <c r="G57" s="97">
        <v>12</v>
      </c>
      <c r="I57" s="112">
        <f t="shared" si="1"/>
        <v>12.341546816856079</v>
      </c>
      <c r="N57" s="89" t="s">
        <v>99</v>
      </c>
      <c r="O57" s="89">
        <v>51</v>
      </c>
    </row>
    <row r="58" spans="1:15" ht="14.25" customHeight="1" x14ac:dyDescent="0.2">
      <c r="A58" s="102" t="s">
        <v>136</v>
      </c>
      <c r="B58" s="95"/>
      <c r="C58" s="96"/>
      <c r="D58" s="96">
        <v>12</v>
      </c>
      <c r="E58" s="96"/>
      <c r="F58" s="96"/>
      <c r="G58" s="97">
        <v>12</v>
      </c>
      <c r="I58" s="112">
        <f t="shared" si="1"/>
        <v>12.341546816856079</v>
      </c>
      <c r="N58" s="89" t="s">
        <v>162</v>
      </c>
      <c r="O58" s="89">
        <v>52</v>
      </c>
    </row>
    <row r="59" spans="1:15" ht="14.25" customHeight="1" x14ac:dyDescent="0.2">
      <c r="A59" s="102" t="s">
        <v>145</v>
      </c>
      <c r="B59" s="95"/>
      <c r="C59" s="96"/>
      <c r="D59" s="96">
        <v>12</v>
      </c>
      <c r="E59" s="96"/>
      <c r="F59" s="96"/>
      <c r="G59" s="97">
        <v>12</v>
      </c>
      <c r="I59" s="112">
        <f t="shared" si="1"/>
        <v>12.341546816856079</v>
      </c>
      <c r="N59" s="89" t="s">
        <v>122</v>
      </c>
      <c r="O59" s="89">
        <v>53</v>
      </c>
    </row>
    <row r="60" spans="1:15" ht="14.25" customHeight="1" x14ac:dyDescent="0.2">
      <c r="A60" s="102" t="s">
        <v>143</v>
      </c>
      <c r="B60" s="95"/>
      <c r="C60" s="96"/>
      <c r="D60" s="96">
        <v>12</v>
      </c>
      <c r="E60" s="96"/>
      <c r="F60" s="96"/>
      <c r="G60" s="97">
        <v>12</v>
      </c>
      <c r="I60" s="112">
        <f t="shared" si="1"/>
        <v>12.341546816856079</v>
      </c>
      <c r="N60" s="89" t="s">
        <v>143</v>
      </c>
      <c r="O60" s="89">
        <v>54</v>
      </c>
    </row>
    <row r="61" spans="1:15" ht="14.25" customHeight="1" x14ac:dyDescent="0.2">
      <c r="A61" s="102" t="s">
        <v>141</v>
      </c>
      <c r="B61" s="95"/>
      <c r="C61" s="96"/>
      <c r="D61" s="96">
        <v>11</v>
      </c>
      <c r="E61" s="96"/>
      <c r="F61" s="96"/>
      <c r="G61" s="97">
        <v>11</v>
      </c>
      <c r="I61" s="112">
        <f t="shared" si="1"/>
        <v>11.313084582118073</v>
      </c>
      <c r="N61" s="89" t="s">
        <v>125</v>
      </c>
      <c r="O61" s="89">
        <v>55</v>
      </c>
    </row>
    <row r="62" spans="1:15" ht="14.25" customHeight="1" x14ac:dyDescent="0.2">
      <c r="A62" s="102" t="s">
        <v>132</v>
      </c>
      <c r="B62" s="95"/>
      <c r="C62" s="96"/>
      <c r="D62" s="96">
        <v>11</v>
      </c>
      <c r="E62" s="96"/>
      <c r="F62" s="96"/>
      <c r="G62" s="97">
        <v>11</v>
      </c>
      <c r="I62" s="112">
        <f t="shared" si="1"/>
        <v>11.313084582118073</v>
      </c>
      <c r="N62" s="89" t="s">
        <v>153</v>
      </c>
      <c r="O62" s="89">
        <v>56</v>
      </c>
    </row>
    <row r="63" spans="1:15" ht="14.25" customHeight="1" x14ac:dyDescent="0.2">
      <c r="A63" s="102" t="s">
        <v>131</v>
      </c>
      <c r="B63" s="95"/>
      <c r="C63" s="96"/>
      <c r="D63" s="96">
        <v>11</v>
      </c>
      <c r="E63" s="96"/>
      <c r="F63" s="96"/>
      <c r="G63" s="97">
        <v>11</v>
      </c>
      <c r="I63" s="112">
        <f t="shared" si="1"/>
        <v>11.313084582118073</v>
      </c>
      <c r="N63" s="89" t="s">
        <v>159</v>
      </c>
      <c r="O63" s="89">
        <v>57</v>
      </c>
    </row>
    <row r="64" spans="1:15" ht="14.25" customHeight="1" x14ac:dyDescent="0.2">
      <c r="A64" s="102" t="s">
        <v>220</v>
      </c>
      <c r="B64" s="95"/>
      <c r="C64" s="96"/>
      <c r="D64" s="96">
        <v>10</v>
      </c>
      <c r="E64" s="96"/>
      <c r="F64" s="96"/>
      <c r="G64" s="97">
        <v>10</v>
      </c>
      <c r="I64" s="112">
        <f t="shared" si="1"/>
        <v>10.284622347380067</v>
      </c>
      <c r="N64" s="89" t="s">
        <v>149</v>
      </c>
      <c r="O64" s="89">
        <v>58</v>
      </c>
    </row>
    <row r="65" spans="1:15" ht="14.25" customHeight="1" x14ac:dyDescent="0.2">
      <c r="A65" s="102" t="s">
        <v>134</v>
      </c>
      <c r="B65" s="95"/>
      <c r="C65" s="96"/>
      <c r="D65" s="96">
        <v>9</v>
      </c>
      <c r="E65" s="96"/>
      <c r="F65" s="96"/>
      <c r="G65" s="97">
        <v>9</v>
      </c>
      <c r="I65" s="112">
        <f t="shared" si="1"/>
        <v>9.2561601126420605</v>
      </c>
      <c r="N65" s="89" t="s">
        <v>129</v>
      </c>
      <c r="O65" s="89">
        <v>59</v>
      </c>
    </row>
    <row r="66" spans="1:15" ht="14.25" customHeight="1" x14ac:dyDescent="0.2">
      <c r="A66" s="102" t="s">
        <v>146</v>
      </c>
      <c r="B66" s="95"/>
      <c r="C66" s="96"/>
      <c r="D66" s="96">
        <v>8</v>
      </c>
      <c r="E66" s="96"/>
      <c r="F66" s="96"/>
      <c r="G66" s="97">
        <v>8</v>
      </c>
      <c r="I66" s="112">
        <f t="shared" si="1"/>
        <v>8.2276978779040526</v>
      </c>
      <c r="N66" s="89" t="s">
        <v>150</v>
      </c>
      <c r="O66" s="89">
        <v>60</v>
      </c>
    </row>
    <row r="67" spans="1:15" ht="14.25" customHeight="1" x14ac:dyDescent="0.2">
      <c r="A67" s="102" t="s">
        <v>221</v>
      </c>
      <c r="B67" s="95"/>
      <c r="C67" s="96"/>
      <c r="D67" s="96">
        <v>8</v>
      </c>
      <c r="E67" s="96"/>
      <c r="F67" s="96"/>
      <c r="G67" s="97">
        <v>8</v>
      </c>
      <c r="I67" s="112">
        <f t="shared" si="1"/>
        <v>8.2276978779040526</v>
      </c>
    </row>
    <row r="68" spans="1:15" ht="14.25" customHeight="1" x14ac:dyDescent="0.2">
      <c r="A68" s="102" t="s">
        <v>123</v>
      </c>
      <c r="B68" s="95"/>
      <c r="C68" s="96"/>
      <c r="D68" s="96">
        <v>8</v>
      </c>
      <c r="E68" s="96"/>
      <c r="F68" s="96"/>
      <c r="G68" s="97">
        <v>8</v>
      </c>
      <c r="I68" s="112">
        <f t="shared" si="1"/>
        <v>8.2276978779040526</v>
      </c>
    </row>
    <row r="69" spans="1:15" ht="14.25" customHeight="1" x14ac:dyDescent="0.2">
      <c r="A69" s="102" t="s">
        <v>222</v>
      </c>
      <c r="B69" s="95"/>
      <c r="C69" s="96"/>
      <c r="D69" s="96">
        <v>8</v>
      </c>
      <c r="E69" s="96"/>
      <c r="F69" s="96"/>
      <c r="G69" s="97">
        <v>8</v>
      </c>
      <c r="I69" s="112">
        <f t="shared" ref="I69:I100" si="2">G69/$G$127*$G$129</f>
        <v>8.2276978779040526</v>
      </c>
    </row>
    <row r="70" spans="1:15" ht="14.25" customHeight="1" x14ac:dyDescent="0.2">
      <c r="A70" s="102" t="s">
        <v>223</v>
      </c>
      <c r="B70" s="95"/>
      <c r="C70" s="96">
        <v>1</v>
      </c>
      <c r="D70" s="96">
        <v>6</v>
      </c>
      <c r="E70" s="96"/>
      <c r="F70" s="96"/>
      <c r="G70" s="97">
        <v>7</v>
      </c>
      <c r="I70" s="112">
        <f t="shared" si="2"/>
        <v>7.1992356431660465</v>
      </c>
    </row>
    <row r="71" spans="1:15" ht="14.25" customHeight="1" x14ac:dyDescent="0.2">
      <c r="A71" s="102" t="s">
        <v>224</v>
      </c>
      <c r="B71" s="95"/>
      <c r="C71" s="96"/>
      <c r="D71" s="96">
        <v>7</v>
      </c>
      <c r="E71" s="96"/>
      <c r="F71" s="96"/>
      <c r="G71" s="97">
        <v>7</v>
      </c>
      <c r="I71" s="112">
        <f t="shared" si="2"/>
        <v>7.1992356431660465</v>
      </c>
    </row>
    <row r="72" spans="1:15" ht="14.25" customHeight="1" x14ac:dyDescent="0.2">
      <c r="A72" s="102" t="s">
        <v>225</v>
      </c>
      <c r="B72" s="95"/>
      <c r="C72" s="96"/>
      <c r="D72" s="96">
        <v>6</v>
      </c>
      <c r="E72" s="96"/>
      <c r="F72" s="96"/>
      <c r="G72" s="97">
        <v>6</v>
      </c>
      <c r="I72" s="112">
        <f t="shared" si="2"/>
        <v>6.1707734084280395</v>
      </c>
    </row>
    <row r="73" spans="1:15" ht="14.25" customHeight="1" x14ac:dyDescent="0.2">
      <c r="A73" s="102" t="s">
        <v>226</v>
      </c>
      <c r="B73" s="95"/>
      <c r="C73" s="96"/>
      <c r="D73" s="96">
        <v>6</v>
      </c>
      <c r="E73" s="96"/>
      <c r="F73" s="96"/>
      <c r="G73" s="97">
        <v>6</v>
      </c>
      <c r="I73" s="112">
        <f t="shared" si="2"/>
        <v>6.1707734084280395</v>
      </c>
    </row>
    <row r="74" spans="1:15" ht="14.25" customHeight="1" x14ac:dyDescent="0.2">
      <c r="A74" s="102" t="s">
        <v>227</v>
      </c>
      <c r="B74" s="95"/>
      <c r="C74" s="96"/>
      <c r="D74" s="96">
        <v>6</v>
      </c>
      <c r="E74" s="96"/>
      <c r="F74" s="96"/>
      <c r="G74" s="97">
        <v>6</v>
      </c>
      <c r="I74" s="112">
        <f t="shared" si="2"/>
        <v>6.1707734084280395</v>
      </c>
    </row>
    <row r="75" spans="1:15" ht="14.25" customHeight="1" x14ac:dyDescent="0.2">
      <c r="A75" s="102" t="s">
        <v>228</v>
      </c>
      <c r="B75" s="95"/>
      <c r="C75" s="96"/>
      <c r="D75" s="96">
        <v>5</v>
      </c>
      <c r="E75" s="96"/>
      <c r="F75" s="96"/>
      <c r="G75" s="97">
        <v>5</v>
      </c>
      <c r="I75" s="112">
        <f t="shared" si="2"/>
        <v>5.1423111736900333</v>
      </c>
    </row>
    <row r="76" spans="1:15" ht="14.25" customHeight="1" x14ac:dyDescent="0.2">
      <c r="A76" s="102" t="s">
        <v>147</v>
      </c>
      <c r="B76" s="95"/>
      <c r="C76" s="96"/>
      <c r="D76" s="96">
        <v>5</v>
      </c>
      <c r="E76" s="96"/>
      <c r="F76" s="96"/>
      <c r="G76" s="97">
        <v>5</v>
      </c>
      <c r="I76" s="112">
        <f t="shared" si="2"/>
        <v>5.1423111736900333</v>
      </c>
    </row>
    <row r="77" spans="1:15" ht="14.25" customHeight="1" x14ac:dyDescent="0.2">
      <c r="A77" s="102" t="s">
        <v>229</v>
      </c>
      <c r="B77" s="95"/>
      <c r="C77" s="96"/>
      <c r="D77" s="96">
        <v>5</v>
      </c>
      <c r="E77" s="96"/>
      <c r="F77" s="96"/>
      <c r="G77" s="97">
        <v>5</v>
      </c>
      <c r="I77" s="112">
        <f t="shared" si="2"/>
        <v>5.1423111736900333</v>
      </c>
    </row>
    <row r="78" spans="1:15" ht="14.25" customHeight="1" x14ac:dyDescent="0.2">
      <c r="A78" s="102" t="s">
        <v>230</v>
      </c>
      <c r="B78" s="95"/>
      <c r="C78" s="96"/>
      <c r="D78" s="96">
        <v>5</v>
      </c>
      <c r="E78" s="96"/>
      <c r="F78" s="96"/>
      <c r="G78" s="97">
        <v>5</v>
      </c>
      <c r="I78" s="112">
        <f t="shared" si="2"/>
        <v>5.1423111736900333</v>
      </c>
    </row>
    <row r="79" spans="1:15" ht="14.25" customHeight="1" x14ac:dyDescent="0.2">
      <c r="A79" s="102" t="s">
        <v>231</v>
      </c>
      <c r="B79" s="95"/>
      <c r="C79" s="96">
        <v>1</v>
      </c>
      <c r="D79" s="96">
        <v>3</v>
      </c>
      <c r="E79" s="96"/>
      <c r="F79" s="96"/>
      <c r="G79" s="97">
        <v>4</v>
      </c>
      <c r="I79" s="112">
        <f t="shared" si="2"/>
        <v>4.1138489389520263</v>
      </c>
    </row>
    <row r="80" spans="1:15" ht="14.25" customHeight="1" x14ac:dyDescent="0.2">
      <c r="A80" s="102" t="s">
        <v>232</v>
      </c>
      <c r="B80" s="95"/>
      <c r="C80" s="96"/>
      <c r="D80" s="96">
        <v>4</v>
      </c>
      <c r="E80" s="96"/>
      <c r="F80" s="96"/>
      <c r="G80" s="97">
        <v>4</v>
      </c>
      <c r="I80" s="112">
        <f t="shared" si="2"/>
        <v>4.1138489389520263</v>
      </c>
    </row>
    <row r="81" spans="1:9" ht="14.25" customHeight="1" x14ac:dyDescent="0.2">
      <c r="A81" s="102" t="s">
        <v>233</v>
      </c>
      <c r="B81" s="95"/>
      <c r="C81" s="96"/>
      <c r="D81" s="96">
        <v>4</v>
      </c>
      <c r="E81" s="96"/>
      <c r="F81" s="96"/>
      <c r="G81" s="97">
        <v>4</v>
      </c>
      <c r="I81" s="112">
        <f t="shared" si="2"/>
        <v>4.1138489389520263</v>
      </c>
    </row>
    <row r="82" spans="1:9" ht="14.25" customHeight="1" x14ac:dyDescent="0.2">
      <c r="A82" s="102" t="s">
        <v>234</v>
      </c>
      <c r="B82" s="95"/>
      <c r="C82" s="96"/>
      <c r="D82" s="96">
        <v>4</v>
      </c>
      <c r="E82" s="96"/>
      <c r="F82" s="96"/>
      <c r="G82" s="97">
        <v>4</v>
      </c>
      <c r="I82" s="112">
        <f t="shared" si="2"/>
        <v>4.1138489389520263</v>
      </c>
    </row>
    <row r="83" spans="1:9" ht="14.25" customHeight="1" x14ac:dyDescent="0.2">
      <c r="A83" s="102" t="s">
        <v>235</v>
      </c>
      <c r="B83" s="95"/>
      <c r="C83" s="96">
        <v>2</v>
      </c>
      <c r="D83" s="96">
        <v>1</v>
      </c>
      <c r="E83" s="96"/>
      <c r="F83" s="96"/>
      <c r="G83" s="97">
        <v>3</v>
      </c>
      <c r="I83" s="112">
        <f t="shared" si="2"/>
        <v>3.0853867042140197</v>
      </c>
    </row>
    <row r="84" spans="1:9" ht="14.25" customHeight="1" x14ac:dyDescent="0.2">
      <c r="A84" s="102" t="s">
        <v>236</v>
      </c>
      <c r="B84" s="95"/>
      <c r="C84" s="96"/>
      <c r="D84" s="96">
        <v>3</v>
      </c>
      <c r="E84" s="96"/>
      <c r="F84" s="96"/>
      <c r="G84" s="97">
        <v>3</v>
      </c>
      <c r="I84" s="112">
        <f t="shared" si="2"/>
        <v>3.0853867042140197</v>
      </c>
    </row>
    <row r="85" spans="1:9" ht="14.25" customHeight="1" x14ac:dyDescent="0.2">
      <c r="A85" s="102" t="s">
        <v>237</v>
      </c>
      <c r="B85" s="95"/>
      <c r="C85" s="96"/>
      <c r="D85" s="96">
        <v>3</v>
      </c>
      <c r="E85" s="96"/>
      <c r="F85" s="96"/>
      <c r="G85" s="97">
        <v>3</v>
      </c>
      <c r="I85" s="112">
        <f t="shared" si="2"/>
        <v>3.0853867042140197</v>
      </c>
    </row>
    <row r="86" spans="1:9" ht="14.25" customHeight="1" x14ac:dyDescent="0.2">
      <c r="A86" s="102" t="s">
        <v>238</v>
      </c>
      <c r="B86" s="95"/>
      <c r="C86" s="96"/>
      <c r="D86" s="96">
        <v>3</v>
      </c>
      <c r="E86" s="96"/>
      <c r="F86" s="96"/>
      <c r="G86" s="97">
        <v>3</v>
      </c>
      <c r="I86" s="112">
        <f t="shared" si="2"/>
        <v>3.0853867042140197</v>
      </c>
    </row>
    <row r="87" spans="1:9" ht="14.25" customHeight="1" x14ac:dyDescent="0.2">
      <c r="A87" s="102" t="s">
        <v>239</v>
      </c>
      <c r="B87" s="95"/>
      <c r="C87" s="96"/>
      <c r="D87" s="96">
        <v>3</v>
      </c>
      <c r="E87" s="96"/>
      <c r="F87" s="96"/>
      <c r="G87" s="97">
        <v>3</v>
      </c>
      <c r="I87" s="112">
        <f t="shared" si="2"/>
        <v>3.0853867042140197</v>
      </c>
    </row>
    <row r="88" spans="1:9" ht="14.25" customHeight="1" x14ac:dyDescent="0.2">
      <c r="A88" s="102" t="s">
        <v>240</v>
      </c>
      <c r="B88" s="95"/>
      <c r="C88" s="96"/>
      <c r="D88" s="96">
        <v>3</v>
      </c>
      <c r="E88" s="96"/>
      <c r="F88" s="96"/>
      <c r="G88" s="97">
        <v>3</v>
      </c>
      <c r="I88" s="112">
        <f t="shared" si="2"/>
        <v>3.0853867042140197</v>
      </c>
    </row>
    <row r="89" spans="1:9" ht="14.25" customHeight="1" x14ac:dyDescent="0.2">
      <c r="A89" s="102" t="s">
        <v>241</v>
      </c>
      <c r="B89" s="95"/>
      <c r="C89" s="96"/>
      <c r="D89" s="96">
        <v>3</v>
      </c>
      <c r="E89" s="96"/>
      <c r="F89" s="96"/>
      <c r="G89" s="97">
        <v>3</v>
      </c>
      <c r="I89" s="112">
        <f t="shared" si="2"/>
        <v>3.0853867042140197</v>
      </c>
    </row>
    <row r="90" spans="1:9" ht="14.25" customHeight="1" x14ac:dyDescent="0.2">
      <c r="A90" s="102" t="s">
        <v>242</v>
      </c>
      <c r="B90" s="95"/>
      <c r="C90" s="96"/>
      <c r="D90" s="96">
        <v>3</v>
      </c>
      <c r="E90" s="96"/>
      <c r="F90" s="96"/>
      <c r="G90" s="97">
        <v>3</v>
      </c>
      <c r="I90" s="112">
        <f t="shared" si="2"/>
        <v>3.0853867042140197</v>
      </c>
    </row>
    <row r="91" spans="1:9" ht="14.25" customHeight="1" x14ac:dyDescent="0.2">
      <c r="A91" s="102" t="s">
        <v>243</v>
      </c>
      <c r="B91" s="95"/>
      <c r="C91" s="96"/>
      <c r="D91" s="96">
        <v>3</v>
      </c>
      <c r="E91" s="96"/>
      <c r="F91" s="96"/>
      <c r="G91" s="97">
        <v>3</v>
      </c>
      <c r="I91" s="112">
        <f t="shared" si="2"/>
        <v>3.0853867042140197</v>
      </c>
    </row>
    <row r="92" spans="1:9" ht="14.25" customHeight="1" x14ac:dyDescent="0.2">
      <c r="A92" s="102" t="s">
        <v>244</v>
      </c>
      <c r="B92" s="95"/>
      <c r="C92" s="96"/>
      <c r="D92" s="96">
        <v>3</v>
      </c>
      <c r="E92" s="96"/>
      <c r="F92" s="96"/>
      <c r="G92" s="97">
        <v>3</v>
      </c>
      <c r="I92" s="112">
        <f t="shared" si="2"/>
        <v>3.0853867042140197</v>
      </c>
    </row>
    <row r="93" spans="1:9" ht="14.25" customHeight="1" x14ac:dyDescent="0.2">
      <c r="A93" s="102" t="s">
        <v>245</v>
      </c>
      <c r="B93" s="95"/>
      <c r="C93" s="96"/>
      <c r="D93" s="96">
        <v>3</v>
      </c>
      <c r="E93" s="96"/>
      <c r="F93" s="96"/>
      <c r="G93" s="97">
        <v>3</v>
      </c>
      <c r="I93" s="112">
        <f t="shared" si="2"/>
        <v>3.0853867042140197</v>
      </c>
    </row>
    <row r="94" spans="1:9" ht="14.25" customHeight="1" x14ac:dyDescent="0.2">
      <c r="A94" s="102" t="s">
        <v>246</v>
      </c>
      <c r="B94" s="95"/>
      <c r="C94" s="96"/>
      <c r="D94" s="96">
        <v>2</v>
      </c>
      <c r="E94" s="96"/>
      <c r="F94" s="96"/>
      <c r="G94" s="97">
        <v>2</v>
      </c>
      <c r="I94" s="112">
        <f t="shared" si="2"/>
        <v>2.0569244694760132</v>
      </c>
    </row>
    <row r="95" spans="1:9" ht="14.25" customHeight="1" x14ac:dyDescent="0.2">
      <c r="A95" s="102" t="s">
        <v>247</v>
      </c>
      <c r="B95" s="95"/>
      <c r="C95" s="96"/>
      <c r="D95" s="96">
        <v>2</v>
      </c>
      <c r="E95" s="96"/>
      <c r="F95" s="96"/>
      <c r="G95" s="97">
        <v>2</v>
      </c>
      <c r="I95" s="112">
        <f t="shared" si="2"/>
        <v>2.0569244694760132</v>
      </c>
    </row>
    <row r="96" spans="1:9" ht="14.25" customHeight="1" x14ac:dyDescent="0.2">
      <c r="A96" s="102" t="s">
        <v>248</v>
      </c>
      <c r="B96" s="95"/>
      <c r="C96" s="96"/>
      <c r="D96" s="96">
        <v>2</v>
      </c>
      <c r="E96" s="96"/>
      <c r="F96" s="96"/>
      <c r="G96" s="97">
        <v>2</v>
      </c>
      <c r="I96" s="112">
        <f t="shared" si="2"/>
        <v>2.0569244694760132</v>
      </c>
    </row>
    <row r="97" spans="1:9" ht="14.25" customHeight="1" x14ac:dyDescent="0.2">
      <c r="A97" s="102" t="s">
        <v>249</v>
      </c>
      <c r="B97" s="95"/>
      <c r="C97" s="96"/>
      <c r="D97" s="96">
        <v>2</v>
      </c>
      <c r="E97" s="96"/>
      <c r="F97" s="96"/>
      <c r="G97" s="97">
        <v>2</v>
      </c>
      <c r="I97" s="112">
        <f t="shared" si="2"/>
        <v>2.0569244694760132</v>
      </c>
    </row>
    <row r="98" spans="1:9" ht="14.25" customHeight="1" x14ac:dyDescent="0.2">
      <c r="A98" s="102" t="s">
        <v>250</v>
      </c>
      <c r="B98" s="95"/>
      <c r="C98" s="96"/>
      <c r="D98" s="96">
        <v>2</v>
      </c>
      <c r="E98" s="96"/>
      <c r="F98" s="96"/>
      <c r="G98" s="97">
        <v>2</v>
      </c>
      <c r="I98" s="112">
        <f t="shared" si="2"/>
        <v>2.0569244694760132</v>
      </c>
    </row>
    <row r="99" spans="1:9" ht="14.25" customHeight="1" x14ac:dyDescent="0.2">
      <c r="A99" s="102" t="s">
        <v>251</v>
      </c>
      <c r="B99" s="95"/>
      <c r="C99" s="96"/>
      <c r="D99" s="96">
        <v>2</v>
      </c>
      <c r="E99" s="96"/>
      <c r="F99" s="96"/>
      <c r="G99" s="97">
        <v>2</v>
      </c>
      <c r="I99" s="112">
        <f t="shared" si="2"/>
        <v>2.0569244694760132</v>
      </c>
    </row>
    <row r="100" spans="1:9" ht="14.25" customHeight="1" x14ac:dyDescent="0.2">
      <c r="A100" s="102" t="s">
        <v>252</v>
      </c>
      <c r="B100" s="95"/>
      <c r="C100" s="96"/>
      <c r="D100" s="96">
        <v>2</v>
      </c>
      <c r="E100" s="96"/>
      <c r="F100" s="96"/>
      <c r="G100" s="97">
        <v>2</v>
      </c>
      <c r="I100" s="112">
        <f t="shared" si="2"/>
        <v>2.0569244694760132</v>
      </c>
    </row>
    <row r="101" spans="1:9" ht="14.25" customHeight="1" x14ac:dyDescent="0.2">
      <c r="A101" s="102" t="s">
        <v>253</v>
      </c>
      <c r="B101" s="95"/>
      <c r="C101" s="96"/>
      <c r="D101" s="96">
        <v>2</v>
      </c>
      <c r="E101" s="96"/>
      <c r="F101" s="96"/>
      <c r="G101" s="97">
        <v>2</v>
      </c>
      <c r="I101" s="112">
        <f t="shared" ref="I101:I126" si="3">G101/$G$127*$G$129</f>
        <v>2.0569244694760132</v>
      </c>
    </row>
    <row r="102" spans="1:9" ht="14.25" customHeight="1" x14ac:dyDescent="0.2">
      <c r="A102" s="102" t="s">
        <v>254</v>
      </c>
      <c r="B102" s="95"/>
      <c r="C102" s="96"/>
      <c r="D102" s="96">
        <v>1</v>
      </c>
      <c r="E102" s="96"/>
      <c r="F102" s="96"/>
      <c r="G102" s="97">
        <v>1</v>
      </c>
      <c r="I102" s="112">
        <f t="shared" si="3"/>
        <v>1.0284622347380066</v>
      </c>
    </row>
    <row r="103" spans="1:9" ht="14.25" customHeight="1" x14ac:dyDescent="0.2">
      <c r="A103" s="102" t="s">
        <v>255</v>
      </c>
      <c r="B103" s="95"/>
      <c r="C103" s="96"/>
      <c r="D103" s="96">
        <v>1</v>
      </c>
      <c r="E103" s="96"/>
      <c r="F103" s="96"/>
      <c r="G103" s="97">
        <v>1</v>
      </c>
      <c r="I103" s="112">
        <f t="shared" si="3"/>
        <v>1.0284622347380066</v>
      </c>
    </row>
    <row r="104" spans="1:9" ht="14.25" customHeight="1" x14ac:dyDescent="0.2">
      <c r="A104" s="102" t="s">
        <v>256</v>
      </c>
      <c r="B104" s="95"/>
      <c r="C104" s="96"/>
      <c r="D104" s="96">
        <v>1</v>
      </c>
      <c r="E104" s="96"/>
      <c r="F104" s="96"/>
      <c r="G104" s="97">
        <v>1</v>
      </c>
      <c r="I104" s="112">
        <f t="shared" si="3"/>
        <v>1.0284622347380066</v>
      </c>
    </row>
    <row r="105" spans="1:9" ht="14.25" customHeight="1" x14ac:dyDescent="0.2">
      <c r="A105" s="102" t="s">
        <v>257</v>
      </c>
      <c r="B105" s="95"/>
      <c r="C105" s="96"/>
      <c r="D105" s="96">
        <v>1</v>
      </c>
      <c r="E105" s="96"/>
      <c r="F105" s="96"/>
      <c r="G105" s="97">
        <v>1</v>
      </c>
      <c r="I105" s="112">
        <f t="shared" si="3"/>
        <v>1.0284622347380066</v>
      </c>
    </row>
    <row r="106" spans="1:9" ht="14.25" customHeight="1" x14ac:dyDescent="0.2">
      <c r="A106" s="102" t="s">
        <v>258</v>
      </c>
      <c r="B106" s="95"/>
      <c r="C106" s="96"/>
      <c r="D106" s="96">
        <v>1</v>
      </c>
      <c r="E106" s="96"/>
      <c r="F106" s="96"/>
      <c r="G106" s="97">
        <v>1</v>
      </c>
      <c r="I106" s="112">
        <f t="shared" si="3"/>
        <v>1.0284622347380066</v>
      </c>
    </row>
    <row r="107" spans="1:9" ht="14.25" customHeight="1" x14ac:dyDescent="0.2">
      <c r="A107" s="102" t="s">
        <v>259</v>
      </c>
      <c r="B107" s="95"/>
      <c r="C107" s="96"/>
      <c r="D107" s="96">
        <v>1</v>
      </c>
      <c r="E107" s="96"/>
      <c r="F107" s="96"/>
      <c r="G107" s="97">
        <v>1</v>
      </c>
      <c r="I107" s="112">
        <f t="shared" si="3"/>
        <v>1.0284622347380066</v>
      </c>
    </row>
    <row r="108" spans="1:9" ht="14.25" customHeight="1" x14ac:dyDescent="0.2">
      <c r="A108" s="102" t="s">
        <v>260</v>
      </c>
      <c r="B108" s="95"/>
      <c r="C108" s="96"/>
      <c r="D108" s="96">
        <v>1</v>
      </c>
      <c r="E108" s="96"/>
      <c r="F108" s="96"/>
      <c r="G108" s="97">
        <v>1</v>
      </c>
      <c r="I108" s="112">
        <f t="shared" si="3"/>
        <v>1.0284622347380066</v>
      </c>
    </row>
    <row r="109" spans="1:9" ht="14.25" customHeight="1" x14ac:dyDescent="0.2">
      <c r="A109" s="102" t="s">
        <v>261</v>
      </c>
      <c r="B109" s="95"/>
      <c r="C109" s="96"/>
      <c r="D109" s="96">
        <v>1</v>
      </c>
      <c r="E109" s="96"/>
      <c r="F109" s="96"/>
      <c r="G109" s="97">
        <v>1</v>
      </c>
      <c r="I109" s="112">
        <f t="shared" si="3"/>
        <v>1.0284622347380066</v>
      </c>
    </row>
    <row r="110" spans="1:9" ht="14.25" customHeight="1" x14ac:dyDescent="0.2">
      <c r="A110" s="102" t="s">
        <v>262</v>
      </c>
      <c r="B110" s="95"/>
      <c r="C110" s="96"/>
      <c r="D110" s="96">
        <v>1</v>
      </c>
      <c r="E110" s="96"/>
      <c r="F110" s="96"/>
      <c r="G110" s="97">
        <v>1</v>
      </c>
      <c r="I110" s="112">
        <f t="shared" si="3"/>
        <v>1.0284622347380066</v>
      </c>
    </row>
    <row r="111" spans="1:9" ht="14.25" customHeight="1" x14ac:dyDescent="0.2">
      <c r="A111" s="102" t="s">
        <v>263</v>
      </c>
      <c r="B111" s="95"/>
      <c r="C111" s="96"/>
      <c r="D111" s="96">
        <v>1</v>
      </c>
      <c r="E111" s="96"/>
      <c r="F111" s="96"/>
      <c r="G111" s="97">
        <v>1</v>
      </c>
      <c r="I111" s="112">
        <f t="shared" si="3"/>
        <v>1.0284622347380066</v>
      </c>
    </row>
    <row r="112" spans="1:9" ht="14.25" customHeight="1" x14ac:dyDescent="0.2">
      <c r="A112" s="102" t="s">
        <v>264</v>
      </c>
      <c r="B112" s="95"/>
      <c r="C112" s="96"/>
      <c r="D112" s="96">
        <v>1</v>
      </c>
      <c r="E112" s="96"/>
      <c r="F112" s="96"/>
      <c r="G112" s="97">
        <v>1</v>
      </c>
      <c r="I112" s="112">
        <f t="shared" si="3"/>
        <v>1.0284622347380066</v>
      </c>
    </row>
    <row r="113" spans="1:9" ht="14.25" customHeight="1" x14ac:dyDescent="0.2">
      <c r="A113" s="102" t="s">
        <v>265</v>
      </c>
      <c r="B113" s="95"/>
      <c r="C113" s="96"/>
      <c r="D113" s="96">
        <v>1</v>
      </c>
      <c r="E113" s="96"/>
      <c r="F113" s="96"/>
      <c r="G113" s="97">
        <v>1</v>
      </c>
      <c r="I113" s="112">
        <f t="shared" si="3"/>
        <v>1.0284622347380066</v>
      </c>
    </row>
    <row r="114" spans="1:9" ht="14.25" customHeight="1" x14ac:dyDescent="0.2">
      <c r="A114" s="102" t="s">
        <v>266</v>
      </c>
      <c r="B114" s="95"/>
      <c r="C114" s="96"/>
      <c r="D114" s="96">
        <v>1</v>
      </c>
      <c r="E114" s="96"/>
      <c r="F114" s="96"/>
      <c r="G114" s="97">
        <v>1</v>
      </c>
      <c r="I114" s="112">
        <f t="shared" si="3"/>
        <v>1.0284622347380066</v>
      </c>
    </row>
    <row r="115" spans="1:9" ht="14.25" customHeight="1" x14ac:dyDescent="0.2">
      <c r="A115" s="102" t="s">
        <v>267</v>
      </c>
      <c r="B115" s="95"/>
      <c r="C115" s="96"/>
      <c r="D115" s="96">
        <v>1</v>
      </c>
      <c r="E115" s="96"/>
      <c r="F115" s="96"/>
      <c r="G115" s="97">
        <v>1</v>
      </c>
      <c r="I115" s="112">
        <f t="shared" si="3"/>
        <v>1.0284622347380066</v>
      </c>
    </row>
    <row r="116" spans="1:9" ht="14.25" customHeight="1" x14ac:dyDescent="0.2">
      <c r="A116" s="102" t="s">
        <v>268</v>
      </c>
      <c r="B116" s="95"/>
      <c r="C116" s="96"/>
      <c r="D116" s="96">
        <v>1</v>
      </c>
      <c r="E116" s="96"/>
      <c r="F116" s="96"/>
      <c r="G116" s="97">
        <v>1</v>
      </c>
      <c r="I116" s="112">
        <f t="shared" si="3"/>
        <v>1.0284622347380066</v>
      </c>
    </row>
    <row r="117" spans="1:9" ht="14.25" customHeight="1" x14ac:dyDescent="0.2">
      <c r="A117" s="102" t="s">
        <v>269</v>
      </c>
      <c r="B117" s="95"/>
      <c r="C117" s="96"/>
      <c r="D117" s="96">
        <v>1</v>
      </c>
      <c r="E117" s="96"/>
      <c r="F117" s="96"/>
      <c r="G117" s="97">
        <v>1</v>
      </c>
      <c r="I117" s="112">
        <f t="shared" si="3"/>
        <v>1.0284622347380066</v>
      </c>
    </row>
    <row r="118" spans="1:9" ht="14.25" customHeight="1" x14ac:dyDescent="0.2">
      <c r="A118" s="102" t="s">
        <v>270</v>
      </c>
      <c r="B118" s="95"/>
      <c r="C118" s="96"/>
      <c r="D118" s="96">
        <v>1</v>
      </c>
      <c r="E118" s="96"/>
      <c r="F118" s="96"/>
      <c r="G118" s="97">
        <v>1</v>
      </c>
      <c r="I118" s="112">
        <f t="shared" si="3"/>
        <v>1.0284622347380066</v>
      </c>
    </row>
    <row r="119" spans="1:9" ht="14.25" customHeight="1" x14ac:dyDescent="0.2">
      <c r="A119" s="102" t="s">
        <v>271</v>
      </c>
      <c r="B119" s="95"/>
      <c r="C119" s="96"/>
      <c r="D119" s="96">
        <v>1</v>
      </c>
      <c r="E119" s="96"/>
      <c r="F119" s="96"/>
      <c r="G119" s="97">
        <v>1</v>
      </c>
      <c r="I119" s="112">
        <f t="shared" si="3"/>
        <v>1.0284622347380066</v>
      </c>
    </row>
    <row r="120" spans="1:9" ht="14.25" customHeight="1" x14ac:dyDescent="0.2">
      <c r="A120" s="102" t="s">
        <v>272</v>
      </c>
      <c r="B120" s="95"/>
      <c r="C120" s="96"/>
      <c r="D120" s="96">
        <v>1</v>
      </c>
      <c r="E120" s="96"/>
      <c r="F120" s="96"/>
      <c r="G120" s="97">
        <v>1</v>
      </c>
      <c r="I120" s="112">
        <f t="shared" si="3"/>
        <v>1.0284622347380066</v>
      </c>
    </row>
    <row r="121" spans="1:9" ht="14.25" customHeight="1" x14ac:dyDescent="0.2">
      <c r="A121" s="102" t="s">
        <v>273</v>
      </c>
      <c r="B121" s="95"/>
      <c r="C121" s="96"/>
      <c r="D121" s="96">
        <v>1</v>
      </c>
      <c r="E121" s="96"/>
      <c r="F121" s="96"/>
      <c r="G121" s="97">
        <v>1</v>
      </c>
      <c r="I121" s="112">
        <f t="shared" si="3"/>
        <v>1.0284622347380066</v>
      </c>
    </row>
    <row r="122" spans="1:9" ht="14.25" customHeight="1" x14ac:dyDescent="0.2">
      <c r="A122" s="102" t="s">
        <v>274</v>
      </c>
      <c r="B122" s="95"/>
      <c r="C122" s="96"/>
      <c r="D122" s="96">
        <v>1</v>
      </c>
      <c r="E122" s="96"/>
      <c r="F122" s="96"/>
      <c r="G122" s="97">
        <v>1</v>
      </c>
      <c r="I122" s="112">
        <f t="shared" si="3"/>
        <v>1.0284622347380066</v>
      </c>
    </row>
    <row r="123" spans="1:9" ht="14.25" customHeight="1" x14ac:dyDescent="0.2">
      <c r="A123" s="102" t="s">
        <v>275</v>
      </c>
      <c r="B123" s="95"/>
      <c r="C123" s="96"/>
      <c r="D123" s="96">
        <v>1</v>
      </c>
      <c r="E123" s="96"/>
      <c r="F123" s="96"/>
      <c r="G123" s="97">
        <v>1</v>
      </c>
      <c r="I123" s="112">
        <f t="shared" si="3"/>
        <v>1.0284622347380066</v>
      </c>
    </row>
    <row r="124" spans="1:9" ht="14.25" customHeight="1" x14ac:dyDescent="0.2">
      <c r="A124" s="102" t="s">
        <v>276</v>
      </c>
      <c r="B124" s="95"/>
      <c r="C124" s="96">
        <v>1</v>
      </c>
      <c r="D124" s="96"/>
      <c r="E124" s="96"/>
      <c r="F124" s="96"/>
      <c r="G124" s="97">
        <v>1</v>
      </c>
      <c r="I124" s="112">
        <f t="shared" si="3"/>
        <v>1.0284622347380066</v>
      </c>
    </row>
    <row r="125" spans="1:9" ht="14.25" customHeight="1" x14ac:dyDescent="0.2">
      <c r="A125" s="102" t="s">
        <v>277</v>
      </c>
      <c r="B125" s="95"/>
      <c r="C125" s="96"/>
      <c r="D125" s="96">
        <v>1</v>
      </c>
      <c r="E125" s="96"/>
      <c r="F125" s="96"/>
      <c r="G125" s="97">
        <v>1</v>
      </c>
      <c r="I125" s="112">
        <f t="shared" si="3"/>
        <v>1.0284622347380066</v>
      </c>
    </row>
    <row r="126" spans="1:9" ht="14.25" customHeight="1" x14ac:dyDescent="0.2">
      <c r="A126" s="101" t="s">
        <v>278</v>
      </c>
      <c r="B126" s="95"/>
      <c r="C126" s="96"/>
      <c r="D126" s="96">
        <v>1</v>
      </c>
      <c r="E126" s="96"/>
      <c r="F126" s="96"/>
      <c r="G126" s="106">
        <v>1</v>
      </c>
      <c r="I126" s="113">
        <f t="shared" si="3"/>
        <v>1.0284622347380066</v>
      </c>
    </row>
    <row r="127" spans="1:9" ht="14.25" customHeight="1" thickBot="1" x14ac:dyDescent="0.25">
      <c r="A127" s="99" t="s">
        <v>211</v>
      </c>
      <c r="B127" s="95"/>
      <c r="C127" s="97">
        <v>614</v>
      </c>
      <c r="D127" s="97">
        <v>19223</v>
      </c>
      <c r="E127" s="97">
        <v>49</v>
      </c>
      <c r="F127" s="97"/>
      <c r="G127" s="107">
        <v>19886</v>
      </c>
      <c r="I127" s="109">
        <f>SUM(I5:I126)</f>
        <v>20452.000000000015</v>
      </c>
    </row>
    <row r="128" spans="1:9" ht="13.5" thickTop="1" x14ac:dyDescent="0.2"/>
    <row r="129" spans="1:9" x14ac:dyDescent="0.2">
      <c r="A129" s="89" t="s">
        <v>281</v>
      </c>
      <c r="G129" s="56">
        <v>20452</v>
      </c>
    </row>
    <row r="131" spans="1:9" x14ac:dyDescent="0.2">
      <c r="G131" s="108"/>
    </row>
    <row r="132" spans="1:9" x14ac:dyDescent="0.2">
      <c r="A132" s="89" t="s">
        <v>45</v>
      </c>
      <c r="I132" s="103">
        <v>188.20858895705524</v>
      </c>
    </row>
    <row r="135" spans="1:9" x14ac:dyDescent="0.2">
      <c r="A135" s="89" t="s">
        <v>279</v>
      </c>
    </row>
  </sheetData>
  <customSheetViews>
    <customSheetView guid="{2C045F60-6AB2-44F0-B91E-AB5C1A883BD2}" showPageBreaks="1" printArea="1" hiddenColumns="1">
      <pane xSplit="1" ySplit="4" topLeftCell="C5" activePane="bottomRight" state="frozen"/>
      <selection pane="bottomRight" activeCell="B40" sqref="B40"/>
      <pageMargins left="0.75" right="0.75" top="0.5" bottom="0.5" header="0.5" footer="0.25"/>
      <pageSetup orientation="portrait" horizontalDpi="200" verticalDpi="200" r:id="rId1"/>
      <headerFooter alignWithMargins="0">
        <oddFooter>&amp;LPage &amp;P of &amp;N&amp;RPrinted: &amp;D</oddFooter>
      </headerFooter>
    </customSheetView>
    <customSheetView guid="{F1F7BD3E-FC2C-462F-A022-5270024FE9F6}" showPageBreaks="1">
      <pane xSplit="1" ySplit="4" topLeftCell="C5" activePane="bottomRight" state="frozen"/>
      <selection pane="bottomRight" activeCell="B40" sqref="B40"/>
      <pageMargins left="0.75" right="0.75" top="0.5" bottom="0.5" header="0.5" footer="0.25"/>
      <pageSetup orientation="portrait" horizontalDpi="200" verticalDpi="200" r:id="rId2"/>
      <headerFooter alignWithMargins="0">
        <oddFooter>&amp;LPage &amp;P of &amp;N&amp;RPrinted: &amp;D</oddFooter>
      </headerFooter>
    </customSheetView>
  </customSheetViews>
  <phoneticPr fontId="0" type="noConversion"/>
  <pageMargins left="0.75" right="0.75" top="0.5" bottom="0.5" header="0.5" footer="0.25"/>
  <pageSetup orientation="portrait" horizontalDpi="200" verticalDpi="200" r:id="rId3"/>
  <headerFooter alignWithMargins="0">
    <oddFooter>&amp;LPage &amp;P of &amp;N&amp;RPrinted: &amp;D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election activeCell="B40" sqref="B40"/>
    </sheetView>
  </sheetViews>
  <sheetFormatPr defaultRowHeight="12.75" x14ac:dyDescent="0.2"/>
  <sheetData/>
  <customSheetViews>
    <customSheetView guid="{2C045F60-6AB2-44F0-B91E-AB5C1A883BD2}">
      <selection activeCell="B40" sqref="B40"/>
      <pageMargins left="0.7" right="0.7" top="0.75" bottom="0.75" header="0.3" footer="0.3"/>
      <pageSetup orientation="portrait" r:id="rId1"/>
    </customSheetView>
    <customSheetView guid="{F1F7BD3E-FC2C-462F-A022-5270024FE9F6}">
      <selection activeCell="B40" sqref="B40"/>
      <pageMargins left="0.7" right="0.7" top="0.75" bottom="0.75" header="0.3" footer="0.3"/>
      <pageSetup orientation="portrait" r:id="rId2"/>
    </customSheetView>
  </customSheetView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55"/>
  <sheetViews>
    <sheetView topLeftCell="A10" zoomScaleNormal="100" zoomScaleSheetLayoutView="90" workbookViewId="0">
      <selection activeCell="K4" sqref="K4"/>
    </sheetView>
  </sheetViews>
  <sheetFormatPr defaultRowHeight="12.75" x14ac:dyDescent="0.2"/>
  <cols>
    <col min="1" max="1" width="9.140625" style="358"/>
    <col min="2" max="2" width="7.5703125" style="358" customWidth="1"/>
    <col min="3" max="3" width="28" style="358" customWidth="1"/>
    <col min="4" max="11" width="11.7109375" style="358" customWidth="1"/>
    <col min="12" max="16384" width="9.140625" style="358"/>
  </cols>
  <sheetData>
    <row r="2" spans="2:11" x14ac:dyDescent="0.2">
      <c r="I2" s="354" t="s">
        <v>517</v>
      </c>
    </row>
    <row r="4" spans="2:11" ht="15" customHeight="1" x14ac:dyDescent="0.25">
      <c r="H4" s="357"/>
      <c r="I4" s="357"/>
      <c r="J4" s="357"/>
      <c r="K4" s="357"/>
    </row>
    <row r="5" spans="2:11" ht="12.75" customHeight="1" x14ac:dyDescent="0.25">
      <c r="H5" s="162"/>
      <c r="I5" s="162"/>
      <c r="J5" s="162"/>
      <c r="K5" s="162"/>
    </row>
    <row r="6" spans="2:11" ht="12.75" customHeight="1" x14ac:dyDescent="0.25">
      <c r="C6" s="162"/>
      <c r="H6" s="162"/>
      <c r="I6" s="162"/>
      <c r="J6" s="162"/>
      <c r="K6" s="162"/>
    </row>
    <row r="7" spans="2:11" ht="12.75" customHeight="1" x14ac:dyDescent="0.25">
      <c r="C7" s="162"/>
      <c r="H7" s="162"/>
      <c r="I7" s="162"/>
      <c r="J7" s="162"/>
      <c r="K7" s="162"/>
    </row>
    <row r="8" spans="2:11" ht="16.5" customHeight="1" x14ac:dyDescent="0.25">
      <c r="B8" s="223" t="s">
        <v>357</v>
      </c>
      <c r="C8" s="533" t="s">
        <v>518</v>
      </c>
      <c r="D8" s="533"/>
      <c r="E8" s="533"/>
      <c r="F8" s="533"/>
      <c r="G8" s="533"/>
      <c r="H8" s="533"/>
      <c r="I8" s="533"/>
      <c r="J8" s="533"/>
      <c r="K8" s="533"/>
    </row>
    <row r="9" spans="2:11" ht="12.75" customHeight="1" x14ac:dyDescent="0.25">
      <c r="C9" s="162"/>
      <c r="H9" s="162"/>
      <c r="I9" s="162"/>
      <c r="J9" s="162"/>
      <c r="K9" s="162"/>
    </row>
    <row r="10" spans="2:11" ht="15.75" customHeight="1" x14ac:dyDescent="0.25">
      <c r="C10" s="162"/>
      <c r="H10" s="162"/>
      <c r="I10" s="162"/>
      <c r="J10" s="162"/>
      <c r="K10" s="162"/>
    </row>
    <row r="11" spans="2:11" x14ac:dyDescent="0.2">
      <c r="C11" s="224"/>
      <c r="D11" s="365">
        <v>2015</v>
      </c>
      <c r="E11" s="224">
        <v>2016</v>
      </c>
      <c r="F11" s="365">
        <v>2017</v>
      </c>
      <c r="G11" s="365">
        <v>2018</v>
      </c>
      <c r="H11" s="365">
        <v>2019</v>
      </c>
      <c r="I11" s="365">
        <v>2020</v>
      </c>
      <c r="J11" s="365">
        <v>2021</v>
      </c>
      <c r="K11" s="365">
        <v>2022</v>
      </c>
    </row>
    <row r="12" spans="2:11" ht="15" customHeight="1" x14ac:dyDescent="0.2">
      <c r="C12" s="366"/>
      <c r="D12" s="366"/>
      <c r="E12" s="366"/>
      <c r="F12" s="366"/>
      <c r="G12" s="366"/>
      <c r="H12" s="366"/>
      <c r="I12" s="366"/>
      <c r="J12" s="366"/>
      <c r="K12" s="366"/>
    </row>
    <row r="13" spans="2:11" x14ac:dyDescent="0.2">
      <c r="C13" s="367" t="s">
        <v>208</v>
      </c>
      <c r="D13" s="368">
        <f t="shared" ref="D13:H13" si="0">SUM(D14:D15)</f>
        <v>49369.000000000226</v>
      </c>
      <c r="E13" s="368">
        <f t="shared" si="0"/>
        <v>50613</v>
      </c>
      <c r="F13" s="368">
        <f t="shared" si="0"/>
        <v>52771</v>
      </c>
      <c r="G13" s="368">
        <f t="shared" si="0"/>
        <v>54150</v>
      </c>
      <c r="H13" s="368">
        <f t="shared" si="0"/>
        <v>59262</v>
      </c>
      <c r="I13" s="368">
        <f>SUM(I14:I15)</f>
        <v>54619.584139768529</v>
      </c>
      <c r="J13" s="368">
        <f>SUM(J14:J16)</f>
        <v>57360.015374011855</v>
      </c>
      <c r="K13" s="368">
        <f>SUM(K14:K16)</f>
        <v>69382.518474118056</v>
      </c>
    </row>
    <row r="14" spans="2:11" x14ac:dyDescent="0.2">
      <c r="C14" s="369" t="s">
        <v>13</v>
      </c>
      <c r="D14" s="372">
        <v>24550.283065641961</v>
      </c>
      <c r="E14" s="372">
        <v>24438</v>
      </c>
      <c r="F14" s="372">
        <v>26467</v>
      </c>
      <c r="G14" s="372">
        <v>26206</v>
      </c>
      <c r="H14" s="225">
        <v>29367</v>
      </c>
      <c r="I14" s="225">
        <v>27241.188092311273</v>
      </c>
      <c r="J14" s="225">
        <v>28975.548573256547</v>
      </c>
      <c r="K14" s="225">
        <v>35219.986120824164</v>
      </c>
    </row>
    <row r="15" spans="2:11" x14ac:dyDescent="0.2">
      <c r="C15" s="369" t="s">
        <v>14</v>
      </c>
      <c r="D15" s="372">
        <v>24818.716934358265</v>
      </c>
      <c r="E15" s="372">
        <v>26175</v>
      </c>
      <c r="F15" s="372">
        <v>26304</v>
      </c>
      <c r="G15" s="372">
        <v>27944</v>
      </c>
      <c r="H15" s="225">
        <v>29895</v>
      </c>
      <c r="I15" s="225">
        <v>27378.39604745726</v>
      </c>
      <c r="J15" s="225">
        <v>28379.381133954375</v>
      </c>
      <c r="K15" s="225">
        <v>34162.532353293886</v>
      </c>
    </row>
    <row r="16" spans="2:11" x14ac:dyDescent="0.2">
      <c r="C16" s="369" t="s">
        <v>327</v>
      </c>
      <c r="D16" s="372"/>
      <c r="E16" s="372"/>
      <c r="F16" s="372"/>
      <c r="G16" s="372"/>
      <c r="H16" s="225"/>
      <c r="I16" s="225"/>
      <c r="J16" s="225">
        <v>5.0856668009393804</v>
      </c>
      <c r="K16" s="225"/>
    </row>
    <row r="17" spans="3:11" x14ac:dyDescent="0.2">
      <c r="C17" s="226"/>
      <c r="D17" s="227"/>
      <c r="E17" s="227"/>
      <c r="F17" s="227"/>
      <c r="G17" s="227"/>
      <c r="H17" s="227"/>
      <c r="I17" s="227"/>
      <c r="J17" s="227"/>
      <c r="K17" s="227"/>
    </row>
    <row r="18" spans="3:11" x14ac:dyDescent="0.2">
      <c r="C18" s="367" t="s">
        <v>26</v>
      </c>
      <c r="D18" s="368">
        <f t="shared" ref="D18:H18" si="1">SUM(D19:D20)</f>
        <v>40870.497347148979</v>
      </c>
      <c r="E18" s="368">
        <f t="shared" si="1"/>
        <v>42196</v>
      </c>
      <c r="F18" s="368">
        <f t="shared" si="1"/>
        <v>42942</v>
      </c>
      <c r="G18" s="368">
        <f t="shared" si="1"/>
        <v>46178</v>
      </c>
      <c r="H18" s="368">
        <f t="shared" si="1"/>
        <v>49089</v>
      </c>
      <c r="I18" s="368">
        <f>SUM(I19:I20)</f>
        <v>43922.492102145377</v>
      </c>
      <c r="J18" s="368">
        <f>SUM(J19:J21)</f>
        <v>47120.406116114609</v>
      </c>
      <c r="K18" s="368">
        <f>SUM(K19:K21)</f>
        <v>57581.597063440102</v>
      </c>
    </row>
    <row r="19" spans="3:11" x14ac:dyDescent="0.2">
      <c r="C19" s="369" t="s">
        <v>13</v>
      </c>
      <c r="D19" s="372">
        <v>20772.356213674499</v>
      </c>
      <c r="E19" s="372">
        <v>21053</v>
      </c>
      <c r="F19" s="372">
        <v>22261</v>
      </c>
      <c r="G19" s="372">
        <v>23056</v>
      </c>
      <c r="H19" s="225">
        <v>25222</v>
      </c>
      <c r="I19" s="225">
        <v>22732.404752952149</v>
      </c>
      <c r="J19" s="225">
        <v>24764.558950275605</v>
      </c>
      <c r="K19" s="225">
        <v>30841.035327980127</v>
      </c>
    </row>
    <row r="20" spans="3:11" x14ac:dyDescent="0.2">
      <c r="C20" s="369" t="s">
        <v>14</v>
      </c>
      <c r="D20" s="372">
        <v>20098.141133474481</v>
      </c>
      <c r="E20" s="372">
        <v>21143</v>
      </c>
      <c r="F20" s="372">
        <v>20681</v>
      </c>
      <c r="G20" s="372">
        <v>23122</v>
      </c>
      <c r="H20" s="225">
        <v>23867</v>
      </c>
      <c r="I20" s="225">
        <v>21190.087349193225</v>
      </c>
      <c r="J20" s="225">
        <v>22354.830001961767</v>
      </c>
      <c r="K20" s="225">
        <v>26740.561735459971</v>
      </c>
    </row>
    <row r="21" spans="3:11" x14ac:dyDescent="0.2">
      <c r="C21" s="369" t="s">
        <v>327</v>
      </c>
      <c r="D21" s="372"/>
      <c r="E21" s="372"/>
      <c r="F21" s="372"/>
      <c r="G21" s="372"/>
      <c r="H21" s="225"/>
      <c r="I21" s="225"/>
      <c r="J21" s="225">
        <v>1.01716387724026</v>
      </c>
      <c r="K21" s="225"/>
    </row>
    <row r="22" spans="3:11" x14ac:dyDescent="0.2">
      <c r="C22" s="226"/>
      <c r="D22" s="227"/>
      <c r="E22" s="227"/>
      <c r="F22" s="227"/>
      <c r="G22" s="227"/>
      <c r="H22" s="227"/>
      <c r="I22" s="227"/>
      <c r="J22" s="227"/>
      <c r="K22" s="227"/>
    </row>
    <row r="23" spans="3:11" x14ac:dyDescent="0.2">
      <c r="C23" s="367" t="s">
        <v>206</v>
      </c>
      <c r="D23" s="368">
        <f t="shared" ref="D23:H23" si="2">SUM(D24:D25)</f>
        <v>39138.211303648699</v>
      </c>
      <c r="E23" s="368">
        <f t="shared" si="2"/>
        <v>40411</v>
      </c>
      <c r="F23" s="368">
        <f t="shared" si="2"/>
        <v>40856</v>
      </c>
      <c r="G23" s="368">
        <f t="shared" si="2"/>
        <v>44887</v>
      </c>
      <c r="H23" s="368">
        <f t="shared" si="2"/>
        <v>47394</v>
      </c>
      <c r="I23" s="368">
        <f>SUM(I24:I25)</f>
        <v>41643.839848595249</v>
      </c>
      <c r="J23" s="368">
        <f>SUM(J24:J26)</f>
        <v>44441.231934870382</v>
      </c>
      <c r="K23" s="368">
        <f>SUM(K24:K26)</f>
        <v>56354.598275569188</v>
      </c>
    </row>
    <row r="24" spans="3:11" x14ac:dyDescent="0.2">
      <c r="C24" s="369" t="s">
        <v>13</v>
      </c>
      <c r="D24" s="372">
        <v>20085.89880259342</v>
      </c>
      <c r="E24" s="372">
        <v>20015</v>
      </c>
      <c r="F24" s="372">
        <v>21313</v>
      </c>
      <c r="G24" s="372">
        <v>22401</v>
      </c>
      <c r="H24" s="225">
        <v>24368</v>
      </c>
      <c r="I24" s="225">
        <v>21771.8316676215</v>
      </c>
      <c r="J24" s="225">
        <v>23497.187188566964</v>
      </c>
      <c r="K24" s="225">
        <v>30201.506672620249</v>
      </c>
    </row>
    <row r="25" spans="3:11" x14ac:dyDescent="0.2">
      <c r="C25" s="369" t="s">
        <v>14</v>
      </c>
      <c r="D25" s="372">
        <v>19052.312501055279</v>
      </c>
      <c r="E25" s="372">
        <v>20396</v>
      </c>
      <c r="F25" s="372">
        <v>19543</v>
      </c>
      <c r="G25" s="372">
        <v>22486</v>
      </c>
      <c r="H25" s="225">
        <v>23026</v>
      </c>
      <c r="I25" s="225">
        <v>19872.008180973753</v>
      </c>
      <c r="J25" s="225">
        <v>20944.044746303418</v>
      </c>
      <c r="K25" s="225">
        <v>26153.091602948938</v>
      </c>
    </row>
    <row r="26" spans="3:11" x14ac:dyDescent="0.2">
      <c r="C26" s="369" t="s">
        <v>327</v>
      </c>
      <c r="D26" s="372"/>
      <c r="E26" s="372"/>
      <c r="F26" s="372"/>
      <c r="G26" s="372"/>
      <c r="H26" s="225"/>
      <c r="I26" s="225"/>
      <c r="J26" s="225">
        <v>0</v>
      </c>
      <c r="K26" s="225"/>
    </row>
    <row r="27" spans="3:11" x14ac:dyDescent="0.2">
      <c r="C27" s="226"/>
      <c r="D27" s="227"/>
      <c r="E27" s="227"/>
      <c r="F27" s="227"/>
      <c r="G27" s="227"/>
      <c r="H27" s="227"/>
      <c r="I27" s="227"/>
      <c r="J27" s="227"/>
      <c r="K27" s="227"/>
    </row>
    <row r="28" spans="3:11" x14ac:dyDescent="0.2">
      <c r="C28" s="367" t="s">
        <v>207</v>
      </c>
      <c r="D28" s="368">
        <f t="shared" ref="D28:H28" si="3">SUM(D29:D30)</f>
        <v>1732.2860435002581</v>
      </c>
      <c r="E28" s="368">
        <f t="shared" si="3"/>
        <v>1785</v>
      </c>
      <c r="F28" s="368">
        <f t="shared" si="3"/>
        <v>2086</v>
      </c>
      <c r="G28" s="368">
        <f t="shared" si="3"/>
        <v>1291</v>
      </c>
      <c r="H28" s="368">
        <f t="shared" si="3"/>
        <v>1695</v>
      </c>
      <c r="I28" s="368">
        <f>SUM(I29:I30)</f>
        <v>2278.652253550114</v>
      </c>
      <c r="J28" s="368">
        <f>SUM(J29:J31)</f>
        <v>2679.1741812455184</v>
      </c>
      <c r="K28" s="368">
        <f>SUM(K29:K31)</f>
        <v>1226.9987878708628</v>
      </c>
    </row>
    <row r="29" spans="3:11" x14ac:dyDescent="0.2">
      <c r="C29" s="369" t="s">
        <v>13</v>
      </c>
      <c r="D29" s="372">
        <v>686.45741108107973</v>
      </c>
      <c r="E29" s="372">
        <v>1038</v>
      </c>
      <c r="F29" s="372">
        <v>948</v>
      </c>
      <c r="G29" s="372">
        <v>655</v>
      </c>
      <c r="H29" s="225">
        <v>854</v>
      </c>
      <c r="I29" s="225">
        <v>960.5730853306485</v>
      </c>
      <c r="J29" s="225">
        <v>1267.371761708979</v>
      </c>
      <c r="K29" s="225">
        <v>639.52865535985359</v>
      </c>
    </row>
    <row r="30" spans="3:11" x14ac:dyDescent="0.2">
      <c r="C30" s="369" t="s">
        <v>14</v>
      </c>
      <c r="D30" s="372">
        <v>1045.8286324191783</v>
      </c>
      <c r="E30" s="372">
        <v>747</v>
      </c>
      <c r="F30" s="372">
        <v>1138</v>
      </c>
      <c r="G30" s="372">
        <v>636</v>
      </c>
      <c r="H30" s="225">
        <v>841</v>
      </c>
      <c r="I30" s="225">
        <v>1318.0791682194656</v>
      </c>
      <c r="J30" s="225">
        <v>1410.7852556592991</v>
      </c>
      <c r="K30" s="225">
        <v>587.47013251100918</v>
      </c>
    </row>
    <row r="31" spans="3:11" x14ac:dyDescent="0.2">
      <c r="C31" s="369" t="s">
        <v>327</v>
      </c>
      <c r="D31" s="372"/>
      <c r="E31" s="372"/>
      <c r="F31" s="372"/>
      <c r="G31" s="372"/>
      <c r="H31" s="225"/>
      <c r="I31" s="225"/>
      <c r="J31" s="225">
        <v>1.01716387724026</v>
      </c>
      <c r="K31" s="225"/>
    </row>
    <row r="32" spans="3:11" x14ac:dyDescent="0.2">
      <c r="C32" s="226"/>
      <c r="D32" s="227"/>
      <c r="E32" s="227"/>
      <c r="F32" s="227"/>
      <c r="G32" s="227"/>
      <c r="H32" s="227"/>
      <c r="I32" s="227"/>
      <c r="J32" s="227"/>
      <c r="K32" s="227"/>
    </row>
    <row r="33" spans="3:11" x14ac:dyDescent="0.2">
      <c r="C33" s="367" t="s">
        <v>307</v>
      </c>
      <c r="D33" s="368">
        <f t="shared" ref="D33:H33" si="4">SUM(D34:D35)</f>
        <v>8498.5026528510425</v>
      </c>
      <c r="E33" s="368">
        <f t="shared" si="4"/>
        <v>8416</v>
      </c>
      <c r="F33" s="368">
        <f t="shared" si="4"/>
        <v>9831</v>
      </c>
      <c r="G33" s="368">
        <f t="shared" si="4"/>
        <v>7972</v>
      </c>
      <c r="H33" s="368">
        <f t="shared" si="4"/>
        <v>10173</v>
      </c>
      <c r="I33" s="368">
        <f>SUM(I34:I35)</f>
        <v>10697.092037623153</v>
      </c>
      <c r="J33" s="368">
        <f>SUM(J34:J36)</f>
        <v>10239.60925790112</v>
      </c>
      <c r="K33" s="368">
        <f>SUM(K34:K36)</f>
        <v>11800.921410678118</v>
      </c>
    </row>
    <row r="34" spans="3:11" x14ac:dyDescent="0.2">
      <c r="C34" s="369" t="s">
        <v>13</v>
      </c>
      <c r="D34" s="372">
        <v>3777.9268519673456</v>
      </c>
      <c r="E34" s="372">
        <v>3384</v>
      </c>
      <c r="F34" s="372">
        <v>4207</v>
      </c>
      <c r="G34" s="372">
        <v>3150</v>
      </c>
      <c r="H34" s="225">
        <v>4145</v>
      </c>
      <c r="I34" s="225">
        <v>4508.7833393591145</v>
      </c>
      <c r="J34" s="225">
        <v>4210.9896229827064</v>
      </c>
      <c r="K34" s="225">
        <v>4378.950792844269</v>
      </c>
    </row>
    <row r="35" spans="3:11" x14ac:dyDescent="0.2">
      <c r="C35" s="369" t="s">
        <v>14</v>
      </c>
      <c r="D35" s="372">
        <v>4720.5758008836974</v>
      </c>
      <c r="E35" s="372">
        <v>5032</v>
      </c>
      <c r="F35" s="372">
        <v>5624</v>
      </c>
      <c r="G35" s="372">
        <v>4822</v>
      </c>
      <c r="H35" s="225">
        <v>6028</v>
      </c>
      <c r="I35" s="225">
        <v>6188.3086982640389</v>
      </c>
      <c r="J35" s="225">
        <v>6024.5511319947145</v>
      </c>
      <c r="K35" s="225">
        <v>7421.9706178338492</v>
      </c>
    </row>
    <row r="36" spans="3:11" x14ac:dyDescent="0.2">
      <c r="C36" s="369" t="s">
        <v>327</v>
      </c>
      <c r="D36" s="372"/>
      <c r="E36" s="372"/>
      <c r="F36" s="372"/>
      <c r="G36" s="372"/>
      <c r="H36" s="225"/>
      <c r="I36" s="225"/>
      <c r="J36" s="225">
        <v>4.0685029236991204</v>
      </c>
      <c r="K36" s="225"/>
    </row>
    <row r="37" spans="3:11" x14ac:dyDescent="0.2">
      <c r="C37" s="226"/>
      <c r="D37" s="227"/>
      <c r="E37" s="227"/>
      <c r="F37" s="227"/>
      <c r="G37" s="227"/>
      <c r="H37" s="227"/>
      <c r="I37" s="227"/>
      <c r="J37" s="227"/>
      <c r="K37" s="227"/>
    </row>
    <row r="38" spans="3:11" x14ac:dyDescent="0.2">
      <c r="C38" s="367" t="s">
        <v>320</v>
      </c>
      <c r="D38" s="374">
        <f t="shared" ref="D38:J38" si="5">(D18/D13)*100</f>
        <v>82.785750870280523</v>
      </c>
      <c r="E38" s="374">
        <f t="shared" si="5"/>
        <v>83.369885207357797</v>
      </c>
      <c r="F38" s="374">
        <f t="shared" si="5"/>
        <v>81.374239639195764</v>
      </c>
      <c r="G38" s="374">
        <f t="shared" si="5"/>
        <v>85.277931671283469</v>
      </c>
      <c r="H38" s="374">
        <f t="shared" si="5"/>
        <v>82.833856434139918</v>
      </c>
      <c r="I38" s="374">
        <f t="shared" si="5"/>
        <v>80.415281064297602</v>
      </c>
      <c r="J38" s="374">
        <f t="shared" si="5"/>
        <v>82.148524209537584</v>
      </c>
      <c r="K38" s="374">
        <f t="shared" ref="K38" si="6">(K18/K13)*100</f>
        <v>82.991506116803635</v>
      </c>
    </row>
    <row r="39" spans="3:11" x14ac:dyDescent="0.2">
      <c r="C39" s="369" t="s">
        <v>13</v>
      </c>
      <c r="D39" s="375">
        <f t="shared" ref="D39:J39" si="7">(D19/D14)*100</f>
        <v>84.611473350974691</v>
      </c>
      <c r="E39" s="375">
        <f t="shared" si="7"/>
        <v>86.148621000081832</v>
      </c>
      <c r="F39" s="375">
        <f t="shared" si="7"/>
        <v>84.108512487248262</v>
      </c>
      <c r="G39" s="375">
        <f t="shared" si="7"/>
        <v>87.979851942303284</v>
      </c>
      <c r="H39" s="375">
        <f t="shared" si="7"/>
        <v>85.885517758027717</v>
      </c>
      <c r="I39" s="375">
        <f t="shared" si="7"/>
        <v>83.448653839618288</v>
      </c>
      <c r="J39" s="375">
        <f t="shared" si="7"/>
        <v>85.467092668376452</v>
      </c>
      <c r="K39" s="375">
        <f t="shared" ref="K39" si="8">(K19/K14)*100</f>
        <v>87.566858266718796</v>
      </c>
    </row>
    <row r="40" spans="3:11" x14ac:dyDescent="0.2">
      <c r="C40" s="369" t="s">
        <v>14</v>
      </c>
      <c r="D40" s="375">
        <f t="shared" ref="D40:J40" si="9">(D20/D15)*100</f>
        <v>80.979775008639692</v>
      </c>
      <c r="E40" s="375">
        <f t="shared" si="9"/>
        <v>80.775549188156631</v>
      </c>
      <c r="F40" s="375">
        <f t="shared" si="9"/>
        <v>78.623023114355234</v>
      </c>
      <c r="G40" s="375">
        <f t="shared" si="9"/>
        <v>82.744059547666765</v>
      </c>
      <c r="H40" s="375">
        <f t="shared" si="9"/>
        <v>79.836092992139157</v>
      </c>
      <c r="I40" s="375">
        <f t="shared" si="9"/>
        <v>77.39711016110175</v>
      </c>
      <c r="J40" s="375">
        <f t="shared" si="9"/>
        <v>78.771379461884877</v>
      </c>
      <c r="K40" s="375">
        <f t="shared" ref="K40" si="10">(K20/K15)*100</f>
        <v>78.274530292195095</v>
      </c>
    </row>
    <row r="41" spans="3:11" x14ac:dyDescent="0.2">
      <c r="C41" s="369" t="s">
        <v>327</v>
      </c>
      <c r="D41" s="375"/>
      <c r="E41" s="375"/>
      <c r="F41" s="375"/>
      <c r="G41" s="375"/>
      <c r="H41" s="375"/>
      <c r="I41" s="375"/>
      <c r="J41" s="375">
        <f>(J21/J16)*100</f>
        <v>20.000600060003503</v>
      </c>
      <c r="K41" s="375"/>
    </row>
    <row r="42" spans="3:11" x14ac:dyDescent="0.2">
      <c r="C42" s="226"/>
      <c r="D42" s="376"/>
      <c r="E42" s="376"/>
      <c r="F42" s="376"/>
      <c r="G42" s="376"/>
      <c r="H42" s="376"/>
      <c r="I42" s="376"/>
      <c r="J42" s="376"/>
      <c r="K42" s="376"/>
    </row>
    <row r="43" spans="3:11" x14ac:dyDescent="0.2">
      <c r="C43" s="367" t="s">
        <v>81</v>
      </c>
      <c r="D43" s="374">
        <f t="shared" ref="D43:H43" si="11">(D28/D18)*100</f>
        <v>4.2384755653605906</v>
      </c>
      <c r="E43" s="374">
        <f t="shared" si="11"/>
        <v>4.2302587923025881</v>
      </c>
      <c r="F43" s="374">
        <f t="shared" si="11"/>
        <v>4.857715057519445</v>
      </c>
      <c r="G43" s="374">
        <f t="shared" si="11"/>
        <v>2.7957035817921954</v>
      </c>
      <c r="H43" s="374">
        <f t="shared" si="11"/>
        <v>3.4529120576911327</v>
      </c>
      <c r="I43" s="374">
        <f t="shared" ref="I43:J45" si="12">(I28/I18)*100</f>
        <v>5.1878938204392417</v>
      </c>
      <c r="J43" s="374">
        <f t="shared" si="12"/>
        <v>5.6858045209616161</v>
      </c>
      <c r="K43" s="374">
        <f t="shared" ref="K43" si="13">(K28/K18)*100</f>
        <v>2.1308870376051328</v>
      </c>
    </row>
    <row r="44" spans="3:11" x14ac:dyDescent="0.2">
      <c r="C44" s="369" t="s">
        <v>13</v>
      </c>
      <c r="D44" s="375">
        <f t="shared" ref="D44:H44" si="14">(D29/D19)*100</f>
        <v>3.3046680117548868</v>
      </c>
      <c r="E44" s="375">
        <f t="shared" si="14"/>
        <v>4.9304137177599392</v>
      </c>
      <c r="F44" s="375">
        <f t="shared" si="14"/>
        <v>4.2585687974484525</v>
      </c>
      <c r="G44" s="375">
        <f t="shared" si="14"/>
        <v>2.8409090909090908</v>
      </c>
      <c r="H44" s="375">
        <f t="shared" si="14"/>
        <v>3.3859329157085081</v>
      </c>
      <c r="I44" s="375">
        <f t="shared" si="12"/>
        <v>4.2255674037561004</v>
      </c>
      <c r="J44" s="375">
        <f t="shared" si="12"/>
        <v>5.1176835584018123</v>
      </c>
      <c r="K44" s="375">
        <f t="shared" ref="K44" si="15">(K29/K19)*100</f>
        <v>2.0736290093985579</v>
      </c>
    </row>
    <row r="45" spans="3:11" x14ac:dyDescent="0.2">
      <c r="C45" s="369" t="s">
        <v>14</v>
      </c>
      <c r="D45" s="375">
        <f t="shared" ref="D45:H45" si="16">(D30/D20)*100</f>
        <v>5.2036087590075546</v>
      </c>
      <c r="E45" s="375">
        <f t="shared" si="16"/>
        <v>3.5330842359173249</v>
      </c>
      <c r="F45" s="375">
        <f t="shared" si="16"/>
        <v>5.5026352690875679</v>
      </c>
      <c r="G45" s="375">
        <f t="shared" si="16"/>
        <v>2.7506271083816278</v>
      </c>
      <c r="H45" s="375">
        <f t="shared" si="16"/>
        <v>3.523693803159174</v>
      </c>
      <c r="I45" s="375">
        <f t="shared" si="12"/>
        <v>6.2202630243978163</v>
      </c>
      <c r="J45" s="375">
        <f t="shared" si="12"/>
        <v>6.3108744532411762</v>
      </c>
      <c r="K45" s="375">
        <f t="shared" ref="K45" si="17">(K30/K20)*100</f>
        <v>2.1969251742830074</v>
      </c>
    </row>
    <row r="46" spans="3:11" x14ac:dyDescent="0.2">
      <c r="C46" s="369" t="s">
        <v>327</v>
      </c>
      <c r="D46" s="375"/>
      <c r="E46" s="375"/>
      <c r="F46" s="375"/>
      <c r="G46" s="375"/>
      <c r="H46" s="375"/>
      <c r="I46" s="375"/>
      <c r="J46" s="375"/>
      <c r="K46" s="375"/>
    </row>
    <row r="47" spans="3:11" x14ac:dyDescent="0.2">
      <c r="C47" s="377"/>
      <c r="D47" s="378"/>
      <c r="E47" s="378"/>
      <c r="F47" s="378"/>
      <c r="G47" s="378"/>
      <c r="H47" s="378"/>
      <c r="I47" s="378"/>
      <c r="J47" s="378"/>
      <c r="K47" s="378"/>
    </row>
    <row r="48" spans="3:11" x14ac:dyDescent="0.2">
      <c r="C48" s="226"/>
      <c r="H48" s="227"/>
      <c r="I48" s="227"/>
      <c r="J48" s="227"/>
      <c r="K48" s="227"/>
    </row>
    <row r="49" spans="2:11" ht="14.25" customHeight="1" x14ac:dyDescent="0.2">
      <c r="C49" s="228" t="s">
        <v>86</v>
      </c>
    </row>
    <row r="50" spans="2:11" ht="14.25" customHeight="1" x14ac:dyDescent="0.2">
      <c r="B50" s="229">
        <v>1</v>
      </c>
      <c r="C50" s="230" t="s">
        <v>411</v>
      </c>
    </row>
    <row r="51" spans="2:11" ht="14.25" x14ac:dyDescent="0.2">
      <c r="B51" s="229">
        <v>2</v>
      </c>
      <c r="C51" s="230" t="s">
        <v>284</v>
      </c>
      <c r="D51" s="231"/>
      <c r="E51" s="231"/>
      <c r="F51" s="231"/>
      <c r="G51" s="231"/>
      <c r="H51" s="231"/>
      <c r="I51" s="231"/>
      <c r="J51" s="231"/>
      <c r="K51" s="231"/>
    </row>
    <row r="52" spans="2:11" x14ac:dyDescent="0.2">
      <c r="C52" s="226"/>
      <c r="H52" s="227"/>
      <c r="I52" s="227"/>
      <c r="J52" s="227"/>
      <c r="K52" s="227"/>
    </row>
    <row r="53" spans="2:11" x14ac:dyDescent="0.2">
      <c r="C53" s="232" t="s">
        <v>392</v>
      </c>
      <c r="H53" s="227"/>
      <c r="I53" s="227"/>
      <c r="J53" s="227"/>
      <c r="K53" s="227"/>
    </row>
    <row r="54" spans="2:11" x14ac:dyDescent="0.2">
      <c r="C54" s="226"/>
      <c r="H54" s="227"/>
      <c r="I54" s="227"/>
      <c r="J54" s="227"/>
      <c r="K54" s="227"/>
    </row>
    <row r="55" spans="2:11" x14ac:dyDescent="0.2">
      <c r="H55" s="234"/>
      <c r="I55" s="234"/>
      <c r="J55" s="234"/>
      <c r="K55" s="234"/>
    </row>
  </sheetData>
  <customSheetViews>
    <customSheetView guid="{2C045F60-6AB2-44F0-B91E-AB5C1A883BD2}" showPageBreaks="1" printArea="1" hiddenColumns="1" view="pageBreakPreview" topLeftCell="B4">
      <selection activeCell="G38" sqref="G38"/>
      <pageMargins left="0.7" right="0.7" top="0.75" bottom="0.75" header="0.3" footer="0.3"/>
      <pageSetup scale="72" orientation="portrait" r:id="rId1"/>
    </customSheetView>
    <customSheetView guid="{F1F7BD3E-FC2C-462F-A022-5270024FE9F6}" showPageBreaks="1" view="pageBreakPreview" topLeftCell="B4">
      <selection activeCell="I14" sqref="I14"/>
      <pageMargins left="0.7" right="0.7" top="0.75" bottom="0.75" header="0.3" footer="0.3"/>
      <pageSetup scale="72" orientation="portrait" r:id="rId2"/>
    </customSheetView>
  </customSheetViews>
  <mergeCells count="1">
    <mergeCell ref="C8:K8"/>
  </mergeCells>
  <pageMargins left="0.7" right="0.7" top="0.75" bottom="0.75" header="0.3" footer="0.3"/>
  <pageSetup scale="66" orientation="portrait" r:id="rId3"/>
  <drawing r:id="rId4"/>
  <legacyDrawing r:id="rId5"/>
  <oleObjects>
    <mc:AlternateContent xmlns:mc="http://schemas.openxmlformats.org/markup-compatibility/2006">
      <mc:Choice Requires="x14">
        <oleObject progId="MSPhotoEd.3" shapeId="574499" r:id="rId6">
          <objectPr defaultSize="0" autoPict="0" r:id="rId7">
            <anchor moveWithCells="1" sizeWithCells="1">
              <from>
                <xdr:col>0</xdr:col>
                <xdr:colOff>0</xdr:colOff>
                <xdr:row>0</xdr:row>
                <xdr:rowOff>0</xdr:rowOff>
              </from>
              <to>
                <xdr:col>2</xdr:col>
                <xdr:colOff>123825</xdr:colOff>
                <xdr:row>4</xdr:row>
                <xdr:rowOff>0</xdr:rowOff>
              </to>
            </anchor>
          </objectPr>
        </oleObject>
      </mc:Choice>
      <mc:Fallback>
        <oleObject progId="MSPhotoEd.3" shapeId="574499"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53"/>
  <sheetViews>
    <sheetView tabSelected="1" zoomScaleNormal="100" zoomScaleSheetLayoutView="90" workbookViewId="0">
      <selection activeCell="K13" sqref="K13:K31"/>
    </sheetView>
  </sheetViews>
  <sheetFormatPr defaultRowHeight="12.75" x14ac:dyDescent="0.2"/>
  <cols>
    <col min="1" max="1" width="9.140625" style="358"/>
    <col min="2" max="2" width="8" style="358" customWidth="1"/>
    <col min="3" max="3" width="29" style="358" customWidth="1"/>
    <col min="4" max="11" width="11.7109375" style="358" customWidth="1"/>
    <col min="12" max="16384" width="9.140625" style="358"/>
  </cols>
  <sheetData>
    <row r="2" spans="2:17" x14ac:dyDescent="0.2">
      <c r="E2" s="354"/>
      <c r="I2" s="354" t="s">
        <v>517</v>
      </c>
    </row>
    <row r="4" spans="2:17" ht="15" customHeight="1" x14ac:dyDescent="0.2"/>
    <row r="5" spans="2:17" ht="12.75" customHeight="1" x14ac:dyDescent="0.2"/>
    <row r="6" spans="2:17" ht="12.75" customHeight="1" x14ac:dyDescent="0.25">
      <c r="C6" s="162"/>
    </row>
    <row r="7" spans="2:17" ht="12" customHeight="1" x14ac:dyDescent="0.25">
      <c r="C7" s="356"/>
    </row>
    <row r="8" spans="2:17" ht="15.75" x14ac:dyDescent="0.25">
      <c r="B8" s="223" t="s">
        <v>329</v>
      </c>
      <c r="C8" s="533" t="s">
        <v>523</v>
      </c>
      <c r="D8" s="533"/>
      <c r="E8" s="533"/>
      <c r="F8" s="533"/>
      <c r="G8" s="533"/>
      <c r="H8" s="533"/>
      <c r="I8" s="533"/>
      <c r="J8" s="533"/>
      <c r="K8" s="533"/>
    </row>
    <row r="9" spans="2:17" ht="12.75" customHeight="1" x14ac:dyDescent="0.25">
      <c r="C9" s="235"/>
    </row>
    <row r="10" spans="2:17" s="352" customFormat="1" ht="12.75" customHeight="1" x14ac:dyDescent="0.25">
      <c r="C10" s="235"/>
      <c r="D10" s="358"/>
      <c r="E10" s="358"/>
      <c r="F10" s="358"/>
      <c r="G10" s="358"/>
      <c r="H10" s="358"/>
      <c r="I10" s="358"/>
      <c r="J10" s="358"/>
      <c r="K10" s="358"/>
      <c r="L10" s="358"/>
      <c r="M10" s="358"/>
      <c r="N10" s="358"/>
    </row>
    <row r="11" spans="2:17" s="352" customFormat="1" x14ac:dyDescent="0.2">
      <c r="C11" s="379"/>
      <c r="D11" s="365">
        <v>2015</v>
      </c>
      <c r="E11" s="224">
        <v>2016</v>
      </c>
      <c r="F11" s="365">
        <v>2017</v>
      </c>
      <c r="G11" s="365">
        <v>2018</v>
      </c>
      <c r="H11" s="365">
        <v>2019</v>
      </c>
      <c r="I11" s="365">
        <v>2020</v>
      </c>
      <c r="J11" s="224" t="s">
        <v>511</v>
      </c>
      <c r="K11" s="224">
        <v>2022</v>
      </c>
      <c r="L11" s="358"/>
      <c r="M11" s="358"/>
      <c r="N11" s="358"/>
      <c r="O11" s="358"/>
      <c r="P11" s="358"/>
      <c r="Q11" s="358"/>
    </row>
    <row r="12" spans="2:17" x14ac:dyDescent="0.2">
      <c r="C12" s="354"/>
      <c r="D12" s="380"/>
      <c r="E12" s="380"/>
      <c r="F12" s="380"/>
      <c r="G12" s="380"/>
      <c r="H12" s="380"/>
      <c r="I12" s="380"/>
      <c r="J12" s="380"/>
      <c r="K12" s="380"/>
    </row>
    <row r="13" spans="2:17" x14ac:dyDescent="0.2">
      <c r="C13" s="381" t="s">
        <v>208</v>
      </c>
      <c r="D13" s="368">
        <f t="shared" ref="D13:G13" si="0">SUM(D14:D15)</f>
        <v>49369.000000000786</v>
      </c>
      <c r="E13" s="368">
        <f t="shared" si="0"/>
        <v>50613</v>
      </c>
      <c r="F13" s="368">
        <f t="shared" si="0"/>
        <v>52772</v>
      </c>
      <c r="G13" s="368">
        <f t="shared" si="0"/>
        <v>54150</v>
      </c>
      <c r="H13" s="368">
        <f>SUM(H14:H15)</f>
        <v>59262</v>
      </c>
      <c r="I13" s="368">
        <f>SUM(I14:I15)</f>
        <v>54619.584139768449</v>
      </c>
      <c r="J13" s="368">
        <f>SUM(J14:J15)</f>
        <v>57360.015374011709</v>
      </c>
      <c r="K13" s="368">
        <v>69382.518474114171</v>
      </c>
    </row>
    <row r="14" spans="2:17" x14ac:dyDescent="0.2">
      <c r="C14" s="382" t="s">
        <v>53</v>
      </c>
      <c r="D14" s="383">
        <v>25906.000000000051</v>
      </c>
      <c r="E14" s="383">
        <v>26356</v>
      </c>
      <c r="F14" s="383">
        <v>28395</v>
      </c>
      <c r="G14" s="383">
        <v>28106</v>
      </c>
      <c r="H14" s="383">
        <v>29359</v>
      </c>
      <c r="I14" s="383">
        <v>29519.94343180424</v>
      </c>
      <c r="J14" s="383">
        <v>29108.406709360977</v>
      </c>
      <c r="K14" s="383">
        <v>30660.920547945647</v>
      </c>
    </row>
    <row r="15" spans="2:17" x14ac:dyDescent="0.2">
      <c r="C15" s="382" t="s">
        <v>80</v>
      </c>
      <c r="D15" s="371">
        <v>23463.000000000735</v>
      </c>
      <c r="E15" s="371">
        <v>24257</v>
      </c>
      <c r="F15" s="371">
        <v>24377</v>
      </c>
      <c r="G15" s="371">
        <v>26044</v>
      </c>
      <c r="H15" s="371">
        <v>29903</v>
      </c>
      <c r="I15" s="371">
        <v>25099.640707964209</v>
      </c>
      <c r="J15" s="371">
        <v>28251.608664650732</v>
      </c>
      <c r="K15" s="371">
        <v>38721.597926171933</v>
      </c>
    </row>
    <row r="16" spans="2:17" x14ac:dyDescent="0.2">
      <c r="C16" s="354"/>
      <c r="D16" s="380"/>
      <c r="E16" s="380"/>
      <c r="F16" s="380"/>
      <c r="G16" s="380"/>
      <c r="H16" s="380"/>
      <c r="I16" s="380"/>
      <c r="J16" s="380"/>
      <c r="K16" s="380"/>
    </row>
    <row r="17" spans="3:12" x14ac:dyDescent="0.2">
      <c r="C17" s="381" t="s">
        <v>26</v>
      </c>
      <c r="D17" s="368">
        <v>40870.49734714951</v>
      </c>
      <c r="E17" s="368">
        <v>42196</v>
      </c>
      <c r="F17" s="368">
        <v>42941</v>
      </c>
      <c r="G17" s="368">
        <v>46178</v>
      </c>
      <c r="H17" s="368">
        <f>SUM(H18:H19)</f>
        <v>49089</v>
      </c>
      <c r="I17" s="368">
        <f>SUM(I18:I19)</f>
        <v>43922.492102145261</v>
      </c>
      <c r="J17" s="368">
        <f>SUM(J18:J19)</f>
        <v>47120.406116116254</v>
      </c>
      <c r="K17" s="368">
        <v>57581.597063436413</v>
      </c>
    </row>
    <row r="18" spans="3:12" x14ac:dyDescent="0.2">
      <c r="C18" s="382" t="s">
        <v>53</v>
      </c>
      <c r="D18" s="383">
        <v>19574.701306891926</v>
      </c>
      <c r="E18" s="383">
        <v>20774</v>
      </c>
      <c r="F18" s="383">
        <v>20774</v>
      </c>
      <c r="G18" s="383">
        <v>21747</v>
      </c>
      <c r="H18" s="383">
        <v>21269</v>
      </c>
      <c r="I18" s="383">
        <v>21248.654934004</v>
      </c>
      <c r="J18" s="383">
        <v>21297.777566692261</v>
      </c>
      <c r="K18" s="383">
        <v>21890.553424657486</v>
      </c>
    </row>
    <row r="19" spans="3:12" x14ac:dyDescent="0.2">
      <c r="C19" s="382" t="s">
        <v>80</v>
      </c>
      <c r="D19" s="373">
        <f>D17-D18</f>
        <v>21295.796040257585</v>
      </c>
      <c r="E19" s="373">
        <f>E17-E18</f>
        <v>21422</v>
      </c>
      <c r="F19" s="373">
        <f>F17-F18</f>
        <v>22167</v>
      </c>
      <c r="G19" s="373">
        <f>G17-G18</f>
        <v>24431</v>
      </c>
      <c r="H19" s="373">
        <v>27820</v>
      </c>
      <c r="I19" s="373">
        <v>22673.837168141261</v>
      </c>
      <c r="J19" s="373">
        <v>25822.628549423989</v>
      </c>
      <c r="K19" s="373">
        <v>35691.043638781906</v>
      </c>
    </row>
    <row r="20" spans="3:12" ht="10.5" customHeight="1" x14ac:dyDescent="0.2">
      <c r="C20" s="354"/>
      <c r="D20" s="236"/>
      <c r="E20" s="236"/>
      <c r="F20" s="236"/>
      <c r="G20" s="236"/>
      <c r="H20" s="236"/>
      <c r="I20" s="236"/>
      <c r="J20" s="236"/>
      <c r="K20" s="236"/>
    </row>
    <row r="21" spans="3:12" x14ac:dyDescent="0.2">
      <c r="C21" s="381" t="s">
        <v>206</v>
      </c>
      <c r="D21" s="368">
        <v>39138.211303649252</v>
      </c>
      <c r="E21" s="368">
        <v>40411</v>
      </c>
      <c r="F21" s="368">
        <v>40856</v>
      </c>
      <c r="G21" s="368">
        <v>44887</v>
      </c>
      <c r="H21" s="368">
        <f>SUM(H22:H23)</f>
        <v>47394</v>
      </c>
      <c r="I21" s="368">
        <f>SUM(I22:I23)</f>
        <v>41643.839848595133</v>
      </c>
      <c r="J21" s="368">
        <f>SUM(J22:J23)</f>
        <v>44441.231934872048</v>
      </c>
      <c r="K21" s="368">
        <v>56354.598275565724</v>
      </c>
    </row>
    <row r="22" spans="3:12" x14ac:dyDescent="0.2">
      <c r="C22" s="382" t="s">
        <v>53</v>
      </c>
      <c r="D22" s="383">
        <v>18366.011536812704</v>
      </c>
      <c r="E22" s="383">
        <v>18525</v>
      </c>
      <c r="F22" s="383">
        <v>19259</v>
      </c>
      <c r="G22" s="383">
        <v>20751</v>
      </c>
      <c r="H22" s="383">
        <v>20068</v>
      </c>
      <c r="I22" s="383">
        <v>19489.81772470165</v>
      </c>
      <c r="J22" s="383">
        <v>19494.376308009625</v>
      </c>
      <c r="K22" s="383">
        <v>21094.854794520455</v>
      </c>
    </row>
    <row r="23" spans="3:12" x14ac:dyDescent="0.2">
      <c r="C23" s="382" t="s">
        <v>80</v>
      </c>
      <c r="D23" s="371">
        <f>D21-D22</f>
        <v>20772.199766836547</v>
      </c>
      <c r="E23" s="371">
        <f>E21-E22</f>
        <v>21886</v>
      </c>
      <c r="F23" s="371">
        <f>F21-F22</f>
        <v>21597</v>
      </c>
      <c r="G23" s="371">
        <f>G21-G22</f>
        <v>24136</v>
      </c>
      <c r="H23" s="371">
        <v>27326</v>
      </c>
      <c r="I23" s="371">
        <v>22154.022123893486</v>
      </c>
      <c r="J23" s="371">
        <v>24946.85562686242</v>
      </c>
      <c r="K23" s="371">
        <v>35259.743481048085</v>
      </c>
    </row>
    <row r="24" spans="3:12" x14ac:dyDescent="0.2">
      <c r="C24" s="384"/>
      <c r="D24" s="236"/>
      <c r="E24" s="236"/>
      <c r="F24" s="236"/>
      <c r="G24" s="236"/>
      <c r="H24" s="236"/>
      <c r="I24" s="236"/>
      <c r="J24" s="236"/>
      <c r="K24" s="236"/>
    </row>
    <row r="25" spans="3:12" x14ac:dyDescent="0.2">
      <c r="C25" s="381" t="s">
        <v>207</v>
      </c>
      <c r="D25" s="368">
        <v>1732.2860435002576</v>
      </c>
      <c r="E25" s="368">
        <v>1785</v>
      </c>
      <c r="F25" s="368">
        <v>2085</v>
      </c>
      <c r="G25" s="368">
        <v>1291</v>
      </c>
      <c r="H25" s="368">
        <f>SUM(H26:H27)</f>
        <v>1695</v>
      </c>
      <c r="I25" s="368">
        <f>SUM(I26:I27)</f>
        <v>2278.6522535501158</v>
      </c>
      <c r="J25" s="368">
        <f>SUM(J26:J27)</f>
        <v>2679.1741812455266</v>
      </c>
      <c r="K25" s="368">
        <v>1226.9987878708623</v>
      </c>
    </row>
    <row r="26" spans="3:12" x14ac:dyDescent="0.2">
      <c r="C26" s="382" t="s">
        <v>53</v>
      </c>
      <c r="D26" s="383">
        <v>1208.6897700792138</v>
      </c>
      <c r="E26" s="383">
        <v>1406</v>
      </c>
      <c r="F26" s="383">
        <v>1515</v>
      </c>
      <c r="G26" s="383">
        <v>996</v>
      </c>
      <c r="H26" s="383">
        <v>1201</v>
      </c>
      <c r="I26" s="383">
        <v>1758.8372093023293</v>
      </c>
      <c r="J26" s="383">
        <v>1803.4012586842539</v>
      </c>
      <c r="K26" s="372">
        <v>795.698630136985</v>
      </c>
    </row>
    <row r="27" spans="3:12" x14ac:dyDescent="0.2">
      <c r="C27" s="382" t="s">
        <v>80</v>
      </c>
      <c r="D27" s="372">
        <f>D25-D26</f>
        <v>523.59627342104386</v>
      </c>
      <c r="E27" s="372">
        <f>E25-E26</f>
        <v>379</v>
      </c>
      <c r="F27" s="372">
        <f>F25-F26</f>
        <v>570</v>
      </c>
      <c r="G27" s="372">
        <f>G25-G26</f>
        <v>295</v>
      </c>
      <c r="H27" s="372">
        <v>494</v>
      </c>
      <c r="I27" s="372">
        <v>519.81504424778655</v>
      </c>
      <c r="J27" s="372">
        <v>875.77292256127282</v>
      </c>
      <c r="K27" s="383">
        <v>431.30015773387771</v>
      </c>
      <c r="L27" s="372"/>
    </row>
    <row r="28" spans="3:12" x14ac:dyDescent="0.2">
      <c r="C28" s="385"/>
      <c r="D28" s="383"/>
      <c r="E28" s="383"/>
      <c r="F28" s="383"/>
      <c r="G28" s="383"/>
      <c r="H28" s="383"/>
      <c r="I28" s="383"/>
      <c r="J28" s="383"/>
      <c r="K28" s="383"/>
    </row>
    <row r="29" spans="3:12" x14ac:dyDescent="0.2">
      <c r="C29" s="381" t="s">
        <v>307</v>
      </c>
      <c r="D29" s="368">
        <v>8499</v>
      </c>
      <c r="E29" s="368">
        <v>8417</v>
      </c>
      <c r="F29" s="368">
        <v>9831</v>
      </c>
      <c r="G29" s="368">
        <v>7972</v>
      </c>
      <c r="H29" s="368">
        <f>SUM(H30:H31)</f>
        <v>10173</v>
      </c>
      <c r="I29" s="368">
        <f>SUM(I30:I31)</f>
        <v>10697.092037623182</v>
      </c>
      <c r="J29" s="368">
        <f>SUM(J30:J31)</f>
        <v>10239.609257900924</v>
      </c>
      <c r="K29" s="368">
        <v>11800.921410678044</v>
      </c>
    </row>
    <row r="30" spans="3:12" x14ac:dyDescent="0.2">
      <c r="C30" s="382" t="s">
        <v>53</v>
      </c>
      <c r="D30" s="383">
        <v>6331</v>
      </c>
      <c r="E30" s="383">
        <v>6425</v>
      </c>
      <c r="F30" s="383">
        <v>7621</v>
      </c>
      <c r="G30" s="383">
        <v>6359</v>
      </c>
      <c r="H30" s="383">
        <v>8090</v>
      </c>
      <c r="I30" s="383">
        <v>8271.2884978001766</v>
      </c>
      <c r="J30" s="383">
        <v>7810.6291426736125</v>
      </c>
      <c r="K30" s="383">
        <v>8770.3671232876732</v>
      </c>
    </row>
    <row r="31" spans="3:12" x14ac:dyDescent="0.2">
      <c r="C31" s="382" t="s">
        <v>92</v>
      </c>
      <c r="D31" s="372">
        <f>D29-D30</f>
        <v>2168</v>
      </c>
      <c r="E31" s="372">
        <f>E29-E30</f>
        <v>1992</v>
      </c>
      <c r="F31" s="372">
        <f>F29-F30</f>
        <v>2210</v>
      </c>
      <c r="G31" s="372">
        <f>G29-G30</f>
        <v>1613</v>
      </c>
      <c r="H31" s="372">
        <v>2083</v>
      </c>
      <c r="I31" s="372">
        <v>2425.8035398230063</v>
      </c>
      <c r="J31" s="372">
        <v>2428.9801152273112</v>
      </c>
      <c r="K31" s="372">
        <v>3030.5542873904101</v>
      </c>
    </row>
    <row r="33" spans="2:11" x14ac:dyDescent="0.2">
      <c r="C33" s="381" t="s">
        <v>320</v>
      </c>
      <c r="D33" s="386">
        <f t="shared" ref="D33:J35" si="1">+D17/D13*100</f>
        <v>82.785750870280665</v>
      </c>
      <c r="E33" s="386">
        <f t="shared" si="1"/>
        <v>83.369885207357797</v>
      </c>
      <c r="F33" s="386">
        <f t="shared" si="1"/>
        <v>81.370802698400666</v>
      </c>
      <c r="G33" s="386">
        <f t="shared" si="1"/>
        <v>85.277931671283469</v>
      </c>
      <c r="H33" s="386">
        <f t="shared" si="1"/>
        <v>82.833856434139918</v>
      </c>
      <c r="I33" s="386">
        <f t="shared" si="1"/>
        <v>80.415281064297503</v>
      </c>
      <c r="J33" s="386">
        <f t="shared" si="1"/>
        <v>82.148524209540668</v>
      </c>
      <c r="K33" s="386">
        <f t="shared" ref="K33" si="2">+K17/K13*100</f>
        <v>82.991506116802967</v>
      </c>
    </row>
    <row r="34" spans="2:11" x14ac:dyDescent="0.2">
      <c r="C34" s="382" t="s">
        <v>53</v>
      </c>
      <c r="D34" s="375">
        <f t="shared" si="1"/>
        <v>75.560492962602822</v>
      </c>
      <c r="E34" s="375">
        <f t="shared" si="1"/>
        <v>78.820761875853691</v>
      </c>
      <c r="F34" s="375">
        <f t="shared" si="1"/>
        <v>73.160767740799443</v>
      </c>
      <c r="G34" s="375">
        <f t="shared" si="1"/>
        <v>77.374937735714795</v>
      </c>
      <c r="H34" s="375">
        <f t="shared" si="1"/>
        <v>72.444565550597773</v>
      </c>
      <c r="I34" s="375">
        <f t="shared" si="1"/>
        <v>71.980676328502355</v>
      </c>
      <c r="J34" s="375">
        <f t="shared" si="1"/>
        <v>73.167101790710873</v>
      </c>
      <c r="K34" s="375">
        <f t="shared" ref="K34" si="3">+K18/K14*100</f>
        <v>71.395617070356366</v>
      </c>
    </row>
    <row r="35" spans="2:11" x14ac:dyDescent="0.2">
      <c r="C35" s="382" t="s">
        <v>92</v>
      </c>
      <c r="D35" s="375">
        <f t="shared" si="1"/>
        <v>90.76331262096457</v>
      </c>
      <c r="E35" s="375">
        <f t="shared" si="1"/>
        <v>88.312652017974187</v>
      </c>
      <c r="F35" s="375">
        <f t="shared" si="1"/>
        <v>90.934077203921731</v>
      </c>
      <c r="G35" s="375">
        <f t="shared" si="1"/>
        <v>93.806634925510679</v>
      </c>
      <c r="H35" s="375">
        <f t="shared" si="1"/>
        <v>93.034143731398188</v>
      </c>
      <c r="I35" s="375">
        <f t="shared" si="1"/>
        <v>90.335305719921195</v>
      </c>
      <c r="J35" s="375">
        <f t="shared" si="1"/>
        <v>91.402329884790049</v>
      </c>
      <c r="K35" s="375">
        <f t="shared" ref="K35" si="4">+K19/K15*100</f>
        <v>92.173478240313855</v>
      </c>
    </row>
    <row r="36" spans="2:11" x14ac:dyDescent="0.2">
      <c r="B36" s="352"/>
      <c r="D36" s="387"/>
      <c r="E36" s="387"/>
      <c r="F36" s="387"/>
      <c r="G36" s="387"/>
      <c r="H36" s="387"/>
      <c r="I36" s="387"/>
      <c r="J36" s="387"/>
      <c r="K36" s="387"/>
    </row>
    <row r="37" spans="2:11" x14ac:dyDescent="0.2">
      <c r="C37" s="381" t="s">
        <v>81</v>
      </c>
      <c r="D37" s="386">
        <f t="shared" ref="D37:J37" si="5">+D25/D17*100</f>
        <v>4.2384755653605346</v>
      </c>
      <c r="E37" s="386">
        <f t="shared" si="5"/>
        <v>4.2302587923025881</v>
      </c>
      <c r="F37" s="386">
        <f t="shared" si="5"/>
        <v>4.8554994061619432</v>
      </c>
      <c r="G37" s="386">
        <f t="shared" si="5"/>
        <v>2.7957035817921954</v>
      </c>
      <c r="H37" s="386">
        <f t="shared" si="5"/>
        <v>3.4529120576911327</v>
      </c>
      <c r="I37" s="386">
        <f t="shared" si="5"/>
        <v>5.1878938204392595</v>
      </c>
      <c r="J37" s="386">
        <f t="shared" si="5"/>
        <v>5.685804520961435</v>
      </c>
      <c r="K37" s="386">
        <f t="shared" ref="K37" si="6">+K25/K17*100</f>
        <v>2.1308870376052682</v>
      </c>
    </row>
    <row r="38" spans="2:11" x14ac:dyDescent="0.2">
      <c r="C38" s="382" t="s">
        <v>53</v>
      </c>
      <c r="D38" s="375">
        <f t="shared" ref="D38:J39" si="7">+D26/D18*100</f>
        <v>6.1747546035537937</v>
      </c>
      <c r="E38" s="375">
        <f t="shared" si="7"/>
        <v>6.7680754789640902</v>
      </c>
      <c r="F38" s="375">
        <f t="shared" si="7"/>
        <v>7.2927698084143637</v>
      </c>
      <c r="G38" s="375">
        <f t="shared" si="7"/>
        <v>4.5799420609739272</v>
      </c>
      <c r="H38" s="375">
        <f t="shared" si="7"/>
        <v>5.6467158775682913</v>
      </c>
      <c r="I38" s="375">
        <f t="shared" si="7"/>
        <v>8.2774049217001515</v>
      </c>
      <c r="J38" s="375">
        <f t="shared" si="7"/>
        <v>8.4675560773280178</v>
      </c>
      <c r="K38" s="375">
        <f t="shared" ref="K38" si="8">+K26/K18*100</f>
        <v>3.6348949919224576</v>
      </c>
    </row>
    <row r="39" spans="2:11" x14ac:dyDescent="0.2">
      <c r="C39" s="382" t="s">
        <v>92</v>
      </c>
      <c r="D39" s="375">
        <f t="shared" si="7"/>
        <v>2.458683734720398</v>
      </c>
      <c r="E39" s="375">
        <f t="shared" si="7"/>
        <v>1.7692092241620765</v>
      </c>
      <c r="F39" s="375">
        <f t="shared" si="7"/>
        <v>2.5713899039112196</v>
      </c>
      <c r="G39" s="375">
        <f t="shared" si="7"/>
        <v>1.2074822970815766</v>
      </c>
      <c r="H39" s="375">
        <f t="shared" si="7"/>
        <v>1.7757009345794394</v>
      </c>
      <c r="I39" s="375">
        <f t="shared" si="7"/>
        <v>2.2925764192140026</v>
      </c>
      <c r="J39" s="375">
        <f t="shared" si="7"/>
        <v>3.3914940955180493</v>
      </c>
      <c r="K39" s="375">
        <f t="shared" ref="K39" si="9">+K27/K19*100</f>
        <v>1.2084268594074585</v>
      </c>
    </row>
    <row r="40" spans="2:11" x14ac:dyDescent="0.2">
      <c r="C40" s="388"/>
      <c r="D40" s="389"/>
      <c r="E40" s="389"/>
      <c r="F40" s="237"/>
      <c r="G40" s="237"/>
      <c r="H40" s="237"/>
      <c r="I40" s="237"/>
      <c r="J40" s="237"/>
      <c r="K40" s="237"/>
    </row>
    <row r="41" spans="2:11" x14ac:dyDescent="0.2">
      <c r="C41" s="390"/>
    </row>
    <row r="42" spans="2:11" x14ac:dyDescent="0.2">
      <c r="C42" s="222" t="s">
        <v>392</v>
      </c>
    </row>
    <row r="44" spans="2:11" x14ac:dyDescent="0.2">
      <c r="C44" s="358" t="s">
        <v>512</v>
      </c>
    </row>
    <row r="46" spans="2:11" x14ac:dyDescent="0.2">
      <c r="B46" s="352"/>
    </row>
    <row r="47" spans="2:11" x14ac:dyDescent="0.2">
      <c r="B47" s="352"/>
    </row>
    <row r="48" spans="2:11" x14ac:dyDescent="0.2">
      <c r="B48" s="352"/>
    </row>
    <row r="49" spans="2:2" x14ac:dyDescent="0.2">
      <c r="B49" s="352"/>
    </row>
    <row r="50" spans="2:2" x14ac:dyDescent="0.2">
      <c r="B50" s="352"/>
    </row>
    <row r="51" spans="2:2" x14ac:dyDescent="0.2">
      <c r="B51" s="352"/>
    </row>
    <row r="52" spans="2:2" ht="13.5" customHeight="1" x14ac:dyDescent="0.2">
      <c r="B52" s="239"/>
    </row>
    <row r="53" spans="2:2" x14ac:dyDescent="0.2">
      <c r="B53" s="240"/>
    </row>
  </sheetData>
  <customSheetViews>
    <customSheetView guid="{2C045F60-6AB2-44F0-B91E-AB5C1A883BD2}" showPageBreaks="1" printArea="1" hiddenColumns="1" view="pageBreakPreview">
      <selection activeCell="G15" sqref="G15"/>
      <pageMargins left="0.75" right="0.75" top="1" bottom="1" header="0.5" footer="0.5"/>
      <printOptions horizontalCentered="1"/>
      <pageSetup scale="76" orientation="portrait" r:id="rId1"/>
      <headerFooter alignWithMargins="0"/>
    </customSheetView>
    <customSheetView guid="{F4665436-DFC3-47B1-A482-DE3E62B43168}" showPageBreaks="1" printArea="1" hiddenRows="1" hiddenColumns="1" view="pageBreakPreview" showRuler="0">
      <selection activeCell="AL52" sqref="AL52"/>
      <pageMargins left="0.75" right="0.75" top="1" bottom="1" header="0.5" footer="0.5"/>
      <printOptions horizontalCentered="1"/>
      <pageSetup scale="75" orientation="portrait" horizontalDpi="300" verticalDpi="300" r:id="rId2"/>
      <headerFooter alignWithMargins="0"/>
    </customSheetView>
    <customSheetView guid="{F1F7BD3E-FC2C-462F-A022-5270024FE9F6}" showPageBreaks="1" view="pageBreakPreview">
      <selection activeCell="A41" sqref="A41"/>
      <pageMargins left="0.75" right="0.75" top="1" bottom="1" header="0.5" footer="0.5"/>
      <printOptions horizontalCentered="1"/>
      <pageSetup scale="76" orientation="portrait" r:id="rId3"/>
      <headerFooter alignWithMargins="0"/>
    </customSheetView>
  </customSheetViews>
  <mergeCells count="1">
    <mergeCell ref="C8:K8"/>
  </mergeCells>
  <phoneticPr fontId="8" type="noConversion"/>
  <printOptions horizontalCentered="1"/>
  <pageMargins left="0.75" right="0.75" top="1" bottom="1" header="0.5" footer="0.5"/>
  <pageSetup scale="65" orientation="portrait" r:id="rId4"/>
  <headerFooter alignWithMargins="0"/>
  <drawing r:id="rId5"/>
  <legacyDrawing r:id="rId6"/>
  <oleObjects>
    <mc:AlternateContent xmlns:mc="http://schemas.openxmlformats.org/markup-compatibility/2006">
      <mc:Choice Requires="x14">
        <oleObject progId="MSPhotoEd.3" shapeId="2050" r:id="rId7">
          <objectPr defaultSize="0" autoPict="0" r:id="rId8">
            <anchor moveWithCells="1" sizeWithCells="1">
              <from>
                <xdr:col>0</xdr:col>
                <xdr:colOff>9525</xdr:colOff>
                <xdr:row>0</xdr:row>
                <xdr:rowOff>38100</xdr:rowOff>
              </from>
              <to>
                <xdr:col>1</xdr:col>
                <xdr:colOff>447675</xdr:colOff>
                <xdr:row>3</xdr:row>
                <xdr:rowOff>171450</xdr:rowOff>
              </to>
            </anchor>
          </objectPr>
        </oleObject>
      </mc:Choice>
      <mc:Fallback>
        <oleObject progId="MSPhotoEd.3" shapeId="2050" r:id="rId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81"/>
  <sheetViews>
    <sheetView zoomScaleNormal="100" zoomScaleSheetLayoutView="90" workbookViewId="0">
      <selection activeCell="K4" sqref="K4"/>
    </sheetView>
  </sheetViews>
  <sheetFormatPr defaultColWidth="9.140625" defaultRowHeight="12.75" x14ac:dyDescent="0.2"/>
  <cols>
    <col min="1" max="2" width="9.140625" style="358"/>
    <col min="3" max="3" width="6.28515625" style="358" customWidth="1"/>
    <col min="4" max="4" width="1.42578125" style="358" customWidth="1"/>
    <col min="5" max="5" width="7.85546875" style="358" customWidth="1"/>
    <col min="6" max="6" width="13" style="358" customWidth="1"/>
    <col min="7" max="7" width="10.28515625" style="358" bestFit="1" customWidth="1"/>
    <col min="8" max="8" width="11.140625" style="358" customWidth="1"/>
    <col min="9" max="9" width="13.42578125" style="358" customWidth="1"/>
    <col min="10" max="10" width="14" style="358" customWidth="1"/>
    <col min="11" max="11" width="14.7109375" style="358" customWidth="1"/>
    <col min="12" max="12" width="2.140625" style="358" customWidth="1"/>
    <col min="13" max="16384" width="9.140625" style="358"/>
  </cols>
  <sheetData>
    <row r="1" spans="2:12" x14ac:dyDescent="0.2">
      <c r="E1" s="247"/>
      <c r="F1" s="242"/>
      <c r="I1" s="354"/>
    </row>
    <row r="2" spans="2:12" x14ac:dyDescent="0.2">
      <c r="C2" s="352"/>
      <c r="D2" s="352"/>
      <c r="E2" s="249"/>
      <c r="F2" s="250"/>
      <c r="G2" s="352"/>
      <c r="H2" s="352"/>
      <c r="I2" s="354" t="s">
        <v>517</v>
      </c>
    </row>
    <row r="3" spans="2:12" x14ac:dyDescent="0.2">
      <c r="C3" s="252"/>
      <c r="D3" s="252"/>
      <c r="E3" s="231"/>
      <c r="F3" s="248"/>
      <c r="G3" s="253"/>
      <c r="H3" s="254"/>
      <c r="I3" s="254"/>
      <c r="J3" s="255"/>
      <c r="K3" s="60"/>
    </row>
    <row r="4" spans="2:12" x14ac:dyDescent="0.2">
      <c r="C4" s="252"/>
      <c r="D4" s="252"/>
      <c r="E4" s="231"/>
      <c r="F4" s="248"/>
      <c r="G4" s="253"/>
      <c r="H4" s="254"/>
      <c r="I4" s="254"/>
      <c r="J4" s="255"/>
      <c r="K4" s="60"/>
    </row>
    <row r="7" spans="2:12" ht="15.75" x14ac:dyDescent="0.25">
      <c r="B7" s="349" t="s">
        <v>330</v>
      </c>
      <c r="C7" s="534" t="s">
        <v>522</v>
      </c>
      <c r="D7" s="535"/>
      <c r="E7" s="535"/>
      <c r="F7" s="535"/>
      <c r="G7" s="535"/>
      <c r="H7" s="535"/>
      <c r="I7" s="535"/>
      <c r="J7" s="535"/>
      <c r="K7" s="535"/>
      <c r="L7" s="244"/>
    </row>
    <row r="8" spans="2:12" ht="12.75" customHeight="1" x14ac:dyDescent="0.25">
      <c r="B8" s="243"/>
      <c r="C8" s="359"/>
      <c r="D8" s="359"/>
      <c r="E8" s="359"/>
      <c r="F8" s="359"/>
      <c r="G8" s="359"/>
      <c r="H8" s="359"/>
      <c r="I8" s="359"/>
      <c r="J8" s="359"/>
      <c r="K8" s="359"/>
      <c r="L8" s="244"/>
    </row>
    <row r="9" spans="2:12" x14ac:dyDescent="0.2">
      <c r="C9" s="352"/>
      <c r="D9" s="352"/>
      <c r="E9" s="250"/>
      <c r="F9" s="250"/>
      <c r="G9" s="352"/>
      <c r="H9" s="352"/>
      <c r="I9" s="352"/>
      <c r="J9" s="352"/>
      <c r="K9" s="352"/>
    </row>
    <row r="10" spans="2:12" ht="38.25" customHeight="1" x14ac:dyDescent="0.2">
      <c r="C10" s="391" t="s">
        <v>24</v>
      </c>
      <c r="D10" s="391"/>
      <c r="E10" s="391" t="s">
        <v>25</v>
      </c>
      <c r="F10" s="392" t="s">
        <v>208</v>
      </c>
      <c r="G10" s="392" t="s">
        <v>26</v>
      </c>
      <c r="H10" s="392" t="s">
        <v>27</v>
      </c>
      <c r="I10" s="392" t="s">
        <v>151</v>
      </c>
      <c r="J10" s="392" t="s">
        <v>155</v>
      </c>
      <c r="K10" s="393" t="s">
        <v>283</v>
      </c>
      <c r="L10" s="245"/>
    </row>
    <row r="11" spans="2:12" ht="12" customHeight="1" x14ac:dyDescent="0.2">
      <c r="C11" s="394"/>
      <c r="D11" s="394"/>
      <c r="E11" s="395"/>
      <c r="F11" s="396"/>
      <c r="G11" s="397"/>
      <c r="H11" s="398"/>
      <c r="I11" s="398"/>
      <c r="J11" s="399"/>
      <c r="K11" s="399"/>
    </row>
    <row r="12" spans="2:12" ht="14.25" x14ac:dyDescent="0.2">
      <c r="C12" s="400">
        <v>2015</v>
      </c>
      <c r="D12" s="405"/>
      <c r="E12" s="401" t="s">
        <v>31</v>
      </c>
      <c r="F12" s="402">
        <f>SUM(F13:F18)</f>
        <v>49368.999999999964</v>
      </c>
      <c r="G12" s="402">
        <f>SUM(G13:G18)</f>
        <v>40870.497347148921</v>
      </c>
      <c r="H12" s="402">
        <f>SUM(H13:H18)</f>
        <v>39138.21130364867</v>
      </c>
      <c r="I12" s="402">
        <f>SUM(I13:I18)</f>
        <v>1732.2860435002531</v>
      </c>
      <c r="J12" s="403">
        <f t="shared" ref="J12:J18" si="0">((H12+I12)/F12)*100</f>
        <v>82.78575087028085</v>
      </c>
      <c r="K12" s="403">
        <f t="shared" ref="K12:K18" si="1">(I12/G12)*100</f>
        <v>4.2384755653605843</v>
      </c>
    </row>
    <row r="13" spans="2:12" ht="14.25" x14ac:dyDescent="0.2">
      <c r="C13" s="400"/>
      <c r="D13" s="405"/>
      <c r="E13" s="250" t="s">
        <v>7</v>
      </c>
      <c r="F13" s="372">
        <v>5564.2254934517359</v>
      </c>
      <c r="G13" s="383">
        <v>3081.9406621812641</v>
      </c>
      <c r="H13" s="372">
        <v>2656.2460474912291</v>
      </c>
      <c r="I13" s="404">
        <f t="shared" ref="I13:I18" si="2">G13-H13</f>
        <v>425.694614690035</v>
      </c>
      <c r="J13" s="60">
        <f t="shared" si="0"/>
        <v>55.388493255858315</v>
      </c>
      <c r="K13" s="60">
        <f t="shared" si="1"/>
        <v>13.812550641021973</v>
      </c>
    </row>
    <row r="14" spans="2:12" ht="14.25" x14ac:dyDescent="0.2">
      <c r="C14" s="400"/>
      <c r="D14" s="405"/>
      <c r="E14" s="250" t="s">
        <v>8</v>
      </c>
      <c r="F14" s="372">
        <v>10005.258829216464</v>
      </c>
      <c r="G14" s="383">
        <v>9500.2549895240263</v>
      </c>
      <c r="H14" s="372">
        <v>9119.3920659769192</v>
      </c>
      <c r="I14" s="404">
        <f t="shared" si="2"/>
        <v>380.86292354710713</v>
      </c>
      <c r="J14" s="60">
        <f t="shared" si="0"/>
        <v>94.952615936153791</v>
      </c>
      <c r="K14" s="60">
        <f t="shared" si="1"/>
        <v>4.008975800829413</v>
      </c>
    </row>
    <row r="15" spans="2:12" x14ac:dyDescent="0.2">
      <c r="C15" s="88"/>
      <c r="D15" s="88"/>
      <c r="E15" s="250" t="s">
        <v>9</v>
      </c>
      <c r="F15" s="372">
        <v>13144.713485864122</v>
      </c>
      <c r="G15" s="383">
        <v>12265.130781793627</v>
      </c>
      <c r="H15" s="372">
        <v>11815.291735426621</v>
      </c>
      <c r="I15" s="404">
        <f t="shared" si="2"/>
        <v>449.83904636700572</v>
      </c>
      <c r="J15" s="60">
        <f t="shared" si="0"/>
        <v>93.308468039136784</v>
      </c>
      <c r="K15" s="60">
        <f t="shared" si="1"/>
        <v>3.6676253549187368</v>
      </c>
    </row>
    <row r="16" spans="2:12" x14ac:dyDescent="0.2">
      <c r="C16" s="88"/>
      <c r="D16" s="88"/>
      <c r="E16" s="250" t="s">
        <v>84</v>
      </c>
      <c r="F16" s="372">
        <v>11134.063022278555</v>
      </c>
      <c r="G16" s="383">
        <v>10431.467574993087</v>
      </c>
      <c r="H16" s="372">
        <v>10083.831878933772</v>
      </c>
      <c r="I16" s="404">
        <f t="shared" si="2"/>
        <v>347.6356960593148</v>
      </c>
      <c r="J16" s="60">
        <f t="shared" si="0"/>
        <v>93.689676033990295</v>
      </c>
      <c r="K16" s="60">
        <f t="shared" si="1"/>
        <v>3.3325674796965963</v>
      </c>
    </row>
    <row r="17" spans="3:11" x14ac:dyDescent="0.2">
      <c r="C17" s="88"/>
      <c r="D17" s="88"/>
      <c r="E17" s="352" t="s">
        <v>85</v>
      </c>
      <c r="F17" s="372">
        <v>5480.6713540448718</v>
      </c>
      <c r="G17" s="383">
        <v>4300.5515458904683</v>
      </c>
      <c r="H17" s="372">
        <v>4212.8390373581151</v>
      </c>
      <c r="I17" s="404">
        <f t="shared" si="2"/>
        <v>87.71250853235324</v>
      </c>
      <c r="J17" s="60">
        <f t="shared" si="0"/>
        <v>78.467604935233965</v>
      </c>
      <c r="K17" s="60">
        <f t="shared" si="1"/>
        <v>2.0395641720925255</v>
      </c>
    </row>
    <row r="18" spans="3:11" x14ac:dyDescent="0.2">
      <c r="C18" s="88"/>
      <c r="D18" s="88"/>
      <c r="E18" s="352" t="s">
        <v>185</v>
      </c>
      <c r="F18" s="372">
        <v>4040.067815144218</v>
      </c>
      <c r="G18" s="372">
        <v>1291.1517927664568</v>
      </c>
      <c r="H18" s="372">
        <v>1250.6105384620196</v>
      </c>
      <c r="I18" s="404">
        <f t="shared" si="2"/>
        <v>40.541254304437189</v>
      </c>
      <c r="J18" s="60">
        <f t="shared" si="0"/>
        <v>31.958666335415625</v>
      </c>
      <c r="K18" s="60">
        <f t="shared" si="1"/>
        <v>3.1399293662887149</v>
      </c>
    </row>
    <row r="19" spans="3:11" x14ac:dyDescent="0.2">
      <c r="C19" s="88"/>
      <c r="D19" s="88"/>
      <c r="E19" s="352"/>
      <c r="F19" s="372"/>
      <c r="G19" s="372"/>
      <c r="H19" s="372"/>
      <c r="I19" s="404"/>
      <c r="J19" s="60"/>
      <c r="K19" s="60"/>
    </row>
    <row r="20" spans="3:11" ht="14.25" x14ac:dyDescent="0.2">
      <c r="C20" s="400">
        <v>2016</v>
      </c>
      <c r="D20" s="405"/>
      <c r="E20" s="401" t="s">
        <v>31</v>
      </c>
      <c r="F20" s="402">
        <f>SUM(F21:F26)</f>
        <v>50613</v>
      </c>
      <c r="G20" s="402">
        <f>SUM(G21:G26)</f>
        <v>42196</v>
      </c>
      <c r="H20" s="402">
        <f>SUM(H21:H26)</f>
        <v>40411</v>
      </c>
      <c r="I20" s="402">
        <f>SUM(I21:I26)</f>
        <v>1785</v>
      </c>
      <c r="J20" s="403">
        <f t="shared" ref="J20:J26" si="3">((H20+I20)/F20)*100</f>
        <v>83.369885207357797</v>
      </c>
      <c r="K20" s="403">
        <f t="shared" ref="K20:K26" si="4">(I20/G20)*100</f>
        <v>4.2302587923025881</v>
      </c>
    </row>
    <row r="21" spans="3:11" ht="14.25" x14ac:dyDescent="0.2">
      <c r="C21" s="400"/>
      <c r="D21" s="405"/>
      <c r="E21" s="250" t="s">
        <v>7</v>
      </c>
      <c r="F21" s="372">
        <v>5861</v>
      </c>
      <c r="G21" s="383">
        <v>3176</v>
      </c>
      <c r="H21" s="372">
        <v>2712</v>
      </c>
      <c r="I21" s="404">
        <f t="shared" ref="I21:I26" si="5">G21-H21</f>
        <v>464</v>
      </c>
      <c r="J21" s="60">
        <f t="shared" si="3"/>
        <v>54.188704999146907</v>
      </c>
      <c r="K21" s="60">
        <f t="shared" si="4"/>
        <v>14.609571788413097</v>
      </c>
    </row>
    <row r="22" spans="3:11" ht="14.25" x14ac:dyDescent="0.2">
      <c r="C22" s="400"/>
      <c r="D22" s="405"/>
      <c r="E22" s="250" t="s">
        <v>8</v>
      </c>
      <c r="F22" s="372">
        <v>10401</v>
      </c>
      <c r="G22" s="383">
        <v>9913</v>
      </c>
      <c r="H22" s="372">
        <v>9598</v>
      </c>
      <c r="I22" s="404">
        <f t="shared" si="5"/>
        <v>315</v>
      </c>
      <c r="J22" s="60">
        <f t="shared" si="3"/>
        <v>95.308143447745408</v>
      </c>
      <c r="K22" s="60">
        <f t="shared" si="4"/>
        <v>3.1776455159891053</v>
      </c>
    </row>
    <row r="23" spans="3:11" x14ac:dyDescent="0.2">
      <c r="C23" s="88"/>
      <c r="D23" s="88"/>
      <c r="E23" s="250" t="s">
        <v>9</v>
      </c>
      <c r="F23" s="372">
        <v>14077</v>
      </c>
      <c r="G23" s="383">
        <v>13170</v>
      </c>
      <c r="H23" s="372">
        <v>12913</v>
      </c>
      <c r="I23" s="404">
        <f t="shared" si="5"/>
        <v>257</v>
      </c>
      <c r="J23" s="60">
        <f t="shared" si="3"/>
        <v>93.556865809476449</v>
      </c>
      <c r="K23" s="60">
        <f t="shared" si="4"/>
        <v>1.9514047076689447</v>
      </c>
    </row>
    <row r="24" spans="3:11" x14ac:dyDescent="0.2">
      <c r="C24" s="88"/>
      <c r="D24" s="88"/>
      <c r="E24" s="250" t="s">
        <v>84</v>
      </c>
      <c r="F24" s="372">
        <v>10342</v>
      </c>
      <c r="G24" s="383">
        <v>9612</v>
      </c>
      <c r="H24" s="372">
        <v>9127</v>
      </c>
      <c r="I24" s="404">
        <f t="shared" si="5"/>
        <v>485</v>
      </c>
      <c r="J24" s="60">
        <f t="shared" si="3"/>
        <v>92.941403983755549</v>
      </c>
      <c r="K24" s="60">
        <f t="shared" si="4"/>
        <v>5.0457761131918435</v>
      </c>
    </row>
    <row r="25" spans="3:11" x14ac:dyDescent="0.2">
      <c r="C25" s="88"/>
      <c r="D25" s="88"/>
      <c r="E25" s="352" t="s">
        <v>85</v>
      </c>
      <c r="F25" s="372">
        <v>5832</v>
      </c>
      <c r="G25" s="383">
        <v>5117</v>
      </c>
      <c r="H25" s="372">
        <v>4921</v>
      </c>
      <c r="I25" s="404">
        <f t="shared" si="5"/>
        <v>196</v>
      </c>
      <c r="J25" s="60">
        <f t="shared" si="3"/>
        <v>87.740054869684499</v>
      </c>
      <c r="K25" s="60">
        <f t="shared" si="4"/>
        <v>3.8303693570451438</v>
      </c>
    </row>
    <row r="26" spans="3:11" x14ac:dyDescent="0.2">
      <c r="C26" s="88"/>
      <c r="D26" s="88"/>
      <c r="E26" s="352" t="s">
        <v>185</v>
      </c>
      <c r="F26" s="372">
        <v>4100</v>
      </c>
      <c r="G26" s="372">
        <v>1208</v>
      </c>
      <c r="H26" s="372">
        <v>1140</v>
      </c>
      <c r="I26" s="404">
        <f t="shared" si="5"/>
        <v>68</v>
      </c>
      <c r="J26" s="60">
        <f t="shared" si="3"/>
        <v>29.463414634146339</v>
      </c>
      <c r="K26" s="60">
        <f t="shared" si="4"/>
        <v>5.629139072847682</v>
      </c>
    </row>
    <row r="27" spans="3:11" x14ac:dyDescent="0.2">
      <c r="C27" s="88"/>
      <c r="D27" s="88"/>
      <c r="E27" s="352"/>
      <c r="F27" s="372"/>
      <c r="G27" s="372"/>
      <c r="H27" s="372"/>
      <c r="I27" s="404"/>
      <c r="J27" s="60"/>
      <c r="K27" s="60"/>
    </row>
    <row r="28" spans="3:11" ht="14.25" x14ac:dyDescent="0.2">
      <c r="C28" s="400">
        <v>2017</v>
      </c>
      <c r="D28" s="405"/>
      <c r="E28" s="401" t="s">
        <v>31</v>
      </c>
      <c r="F28" s="402">
        <v>52771.825094657601</v>
      </c>
      <c r="G28" s="402">
        <v>42941.293751590114</v>
      </c>
      <c r="H28" s="402">
        <v>40856.069226509862</v>
      </c>
      <c r="I28" s="402">
        <v>2085.2245250803558</v>
      </c>
      <c r="J28" s="403">
        <f t="shared" ref="J28:J35" si="6">((H28+I28)/F28)*100</f>
        <v>81.371629036073287</v>
      </c>
      <c r="K28" s="403">
        <f>(I28/G28)*100</f>
        <v>4.8559890559961065</v>
      </c>
    </row>
    <row r="29" spans="3:11" ht="14.25" x14ac:dyDescent="0.2">
      <c r="C29" s="400"/>
      <c r="D29" s="405"/>
      <c r="E29" s="250" t="s">
        <v>7</v>
      </c>
      <c r="F29" s="372">
        <v>5922.2390212181335</v>
      </c>
      <c r="G29" s="383">
        <v>3174.5506373939534</v>
      </c>
      <c r="H29" s="372">
        <v>2643.3766202580409</v>
      </c>
      <c r="I29" s="404">
        <v>531.17401713591369</v>
      </c>
      <c r="J29" s="60">
        <f t="shared" si="6"/>
        <v>53.603892480870982</v>
      </c>
      <c r="K29" s="60">
        <f>(I29/G29)*100</f>
        <v>16.732258445622534</v>
      </c>
    </row>
    <row r="30" spans="3:11" ht="14.25" x14ac:dyDescent="0.2">
      <c r="C30" s="400"/>
      <c r="D30" s="405"/>
      <c r="E30" s="250" t="s">
        <v>8</v>
      </c>
      <c r="F30" s="372">
        <v>11058.647721771305</v>
      </c>
      <c r="G30" s="383">
        <v>10400.630321437786</v>
      </c>
      <c r="H30" s="372">
        <v>9844.8923283634776</v>
      </c>
      <c r="I30" s="404">
        <v>555.73799307431227</v>
      </c>
      <c r="J30" s="60">
        <f t="shared" si="6"/>
        <v>94.049748062432002</v>
      </c>
      <c r="K30" s="60">
        <f t="shared" ref="K30:K35" si="7">(I30/G30)*100</f>
        <v>5.3433107023218085</v>
      </c>
    </row>
    <row r="31" spans="3:11" x14ac:dyDescent="0.2">
      <c r="C31" s="88"/>
      <c r="D31" s="88"/>
      <c r="E31" s="250" t="s">
        <v>9</v>
      </c>
      <c r="F31" s="372">
        <v>12637.262205654104</v>
      </c>
      <c r="G31" s="383">
        <v>11935.749758351662</v>
      </c>
      <c r="H31" s="372">
        <v>11608.752809937712</v>
      </c>
      <c r="I31" s="404">
        <v>326.99694841395331</v>
      </c>
      <c r="J31" s="60">
        <f t="shared" si="6"/>
        <v>94.448857387887614</v>
      </c>
      <c r="K31" s="60">
        <f t="shared" si="7"/>
        <v>2.7396431312171869</v>
      </c>
    </row>
    <row r="32" spans="3:11" x14ac:dyDescent="0.2">
      <c r="C32" s="88"/>
      <c r="D32" s="88"/>
      <c r="E32" s="250" t="s">
        <v>84</v>
      </c>
      <c r="F32" s="372">
        <v>11848.419127725492</v>
      </c>
      <c r="G32" s="383">
        <v>11081.261759619107</v>
      </c>
      <c r="H32" s="372">
        <v>10686.205788297837</v>
      </c>
      <c r="I32" s="404">
        <v>395.05597132127355</v>
      </c>
      <c r="J32" s="60">
        <f t="shared" si="6"/>
        <v>93.525234380751925</v>
      </c>
      <c r="K32" s="60">
        <f t="shared" si="7"/>
        <v>3.565081124253243</v>
      </c>
    </row>
    <row r="33" spans="3:11" x14ac:dyDescent="0.2">
      <c r="C33" s="88"/>
      <c r="D33" s="88"/>
      <c r="E33" s="352" t="s">
        <v>85</v>
      </c>
      <c r="F33" s="372">
        <v>6003.1732553434431</v>
      </c>
      <c r="G33" s="383">
        <v>4688.3249011739808</v>
      </c>
      <c r="H33" s="372">
        <v>4503.8836041836685</v>
      </c>
      <c r="I33" s="404">
        <v>184.44129699031231</v>
      </c>
      <c r="J33" s="60">
        <f t="shared" si="6"/>
        <v>78.097444497389574</v>
      </c>
      <c r="K33" s="60">
        <f t="shared" si="7"/>
        <v>3.9340553583248306</v>
      </c>
    </row>
    <row r="34" spans="3:11" x14ac:dyDescent="0.2">
      <c r="C34" s="88"/>
      <c r="D34" s="88"/>
      <c r="E34" s="352" t="s">
        <v>185</v>
      </c>
      <c r="F34" s="372">
        <v>5161.9422136253679</v>
      </c>
      <c r="G34" s="372">
        <v>1543.5893988298164</v>
      </c>
      <c r="H34" s="372">
        <v>1451.771100685223</v>
      </c>
      <c r="I34" s="404">
        <v>91.818298144593598</v>
      </c>
      <c r="J34" s="60">
        <f t="shared" si="6"/>
        <v>29.903267703295601</v>
      </c>
      <c r="K34" s="60">
        <f t="shared" si="7"/>
        <v>5.9483628362698244</v>
      </c>
    </row>
    <row r="35" spans="3:11" x14ac:dyDescent="0.2">
      <c r="C35" s="88"/>
      <c r="D35" s="88"/>
      <c r="E35" s="366" t="s">
        <v>327</v>
      </c>
      <c r="F35" s="372">
        <v>140.14154932026571</v>
      </c>
      <c r="G35" s="372">
        <v>117.1869747841173</v>
      </c>
      <c r="H35" s="372">
        <v>117.1869747841173</v>
      </c>
      <c r="I35" s="404">
        <v>0</v>
      </c>
      <c r="J35" s="60">
        <f t="shared" si="6"/>
        <v>83.620436160806037</v>
      </c>
      <c r="K35" s="60">
        <f t="shared" si="7"/>
        <v>0</v>
      </c>
    </row>
    <row r="36" spans="3:11" x14ac:dyDescent="0.2">
      <c r="C36" s="88"/>
      <c r="D36" s="88"/>
      <c r="E36" s="366"/>
      <c r="F36" s="372"/>
      <c r="G36" s="372"/>
      <c r="H36" s="372"/>
      <c r="I36" s="404"/>
      <c r="J36" s="60"/>
      <c r="K36" s="60"/>
    </row>
    <row r="37" spans="3:11" ht="14.25" x14ac:dyDescent="0.2">
      <c r="C37" s="400">
        <v>2018</v>
      </c>
      <c r="D37" s="405"/>
      <c r="E37" s="401" t="s">
        <v>31</v>
      </c>
      <c r="F37" s="402">
        <f>SUM(F38:F44)</f>
        <v>54079</v>
      </c>
      <c r="G37" s="402">
        <f>SUM(G38:G44)</f>
        <v>44348</v>
      </c>
      <c r="H37" s="402">
        <f>SUM(H38:H44)</f>
        <v>43102</v>
      </c>
      <c r="I37" s="402">
        <f>SUM(I38:I44)</f>
        <v>1299.9648999999999</v>
      </c>
      <c r="J37" s="403">
        <f t="shared" ref="J37:J44" si="8">((H37+I37)/F37)*100</f>
        <v>82.105743264483451</v>
      </c>
      <c r="K37" s="403">
        <f>(I37/G37)*100</f>
        <v>2.9312819067376203</v>
      </c>
    </row>
    <row r="38" spans="3:11" ht="14.25" x14ac:dyDescent="0.2">
      <c r="C38" s="400"/>
      <c r="D38" s="405"/>
      <c r="E38" s="250" t="s">
        <v>7</v>
      </c>
      <c r="F38" s="372">
        <v>5552</v>
      </c>
      <c r="G38" s="383">
        <v>2835</v>
      </c>
      <c r="H38" s="372">
        <v>2556</v>
      </c>
      <c r="I38" s="404">
        <v>276</v>
      </c>
      <c r="J38" s="60">
        <f t="shared" si="8"/>
        <v>51.008645533141205</v>
      </c>
      <c r="K38" s="60">
        <f>(I38/G38)*100</f>
        <v>9.7354497354497358</v>
      </c>
    </row>
    <row r="39" spans="3:11" ht="14.25" x14ac:dyDescent="0.2">
      <c r="C39" s="400"/>
      <c r="D39" s="405"/>
      <c r="E39" s="250" t="s">
        <v>8</v>
      </c>
      <c r="F39" s="372">
        <v>11178</v>
      </c>
      <c r="G39" s="383">
        <v>10128</v>
      </c>
      <c r="H39" s="372">
        <v>9934</v>
      </c>
      <c r="I39" s="404">
        <v>263</v>
      </c>
      <c r="J39" s="60">
        <f t="shared" si="8"/>
        <v>91.223832528180367</v>
      </c>
      <c r="K39" s="60">
        <f t="shared" ref="K39:K44" si="9">(I39/G39)*100</f>
        <v>2.5967614533965242</v>
      </c>
    </row>
    <row r="40" spans="3:11" x14ac:dyDescent="0.2">
      <c r="C40" s="88"/>
      <c r="D40" s="88"/>
      <c r="E40" s="250" t="s">
        <v>9</v>
      </c>
      <c r="F40" s="372">
        <v>13563</v>
      </c>
      <c r="G40" s="383">
        <v>12625</v>
      </c>
      <c r="H40" s="372">
        <v>12329</v>
      </c>
      <c r="I40" s="404">
        <v>236</v>
      </c>
      <c r="J40" s="60">
        <f t="shared" si="8"/>
        <v>92.641745926417457</v>
      </c>
      <c r="K40" s="60">
        <f t="shared" si="9"/>
        <v>1.8693069306930692</v>
      </c>
    </row>
    <row r="41" spans="3:11" x14ac:dyDescent="0.2">
      <c r="C41" s="88"/>
      <c r="D41" s="88"/>
      <c r="E41" s="250" t="s">
        <v>84</v>
      </c>
      <c r="F41" s="372">
        <v>12081</v>
      </c>
      <c r="G41" s="383">
        <v>11348</v>
      </c>
      <c r="H41" s="372">
        <v>11138</v>
      </c>
      <c r="I41" s="404">
        <v>236</v>
      </c>
      <c r="J41" s="60">
        <f t="shared" si="8"/>
        <v>94.147835444085757</v>
      </c>
      <c r="K41" s="60">
        <f t="shared" si="9"/>
        <v>2.0796616143813886</v>
      </c>
    </row>
    <row r="42" spans="3:11" x14ac:dyDescent="0.2">
      <c r="C42" s="88"/>
      <c r="D42" s="88"/>
      <c r="E42" s="352" t="s">
        <v>85</v>
      </c>
      <c r="F42" s="372">
        <v>6209</v>
      </c>
      <c r="G42" s="383">
        <v>5378</v>
      </c>
      <c r="H42" s="372">
        <v>5157</v>
      </c>
      <c r="I42" s="404">
        <v>266</v>
      </c>
      <c r="J42" s="60">
        <f t="shared" si="8"/>
        <v>87.340956675793208</v>
      </c>
      <c r="K42" s="60">
        <f t="shared" si="9"/>
        <v>4.9460766084046117</v>
      </c>
    </row>
    <row r="43" spans="3:11" x14ac:dyDescent="0.2">
      <c r="C43" s="88"/>
      <c r="D43" s="88"/>
      <c r="E43" s="352" t="s">
        <v>185</v>
      </c>
      <c r="F43" s="372">
        <v>5002</v>
      </c>
      <c r="G43" s="372">
        <v>1665</v>
      </c>
      <c r="H43" s="372">
        <v>1619</v>
      </c>
      <c r="I43" s="404">
        <v>22.9649</v>
      </c>
      <c r="J43" s="60">
        <f t="shared" si="8"/>
        <v>32.826167532986808</v>
      </c>
      <c r="K43" s="60">
        <f t="shared" si="9"/>
        <v>1.3792732732732733</v>
      </c>
    </row>
    <row r="44" spans="3:11" x14ac:dyDescent="0.2">
      <c r="C44" s="88"/>
      <c r="D44" s="88"/>
      <c r="E44" s="366" t="s">
        <v>327</v>
      </c>
      <c r="F44" s="372">
        <v>494</v>
      </c>
      <c r="G44" s="372">
        <v>369</v>
      </c>
      <c r="H44" s="372">
        <v>369</v>
      </c>
      <c r="I44" s="404"/>
      <c r="J44" s="60">
        <f t="shared" si="8"/>
        <v>74.696356275303643</v>
      </c>
      <c r="K44" s="60">
        <f t="shared" si="9"/>
        <v>0</v>
      </c>
    </row>
    <row r="45" spans="3:11" x14ac:dyDescent="0.2">
      <c r="C45" s="88"/>
      <c r="D45" s="88"/>
      <c r="E45" s="366"/>
      <c r="F45" s="372"/>
      <c r="G45" s="372"/>
      <c r="H45" s="372"/>
      <c r="I45" s="404"/>
      <c r="J45" s="60"/>
      <c r="K45" s="60"/>
    </row>
    <row r="46" spans="3:11" ht="14.25" x14ac:dyDescent="0.2">
      <c r="C46" s="400">
        <v>2019</v>
      </c>
      <c r="D46" s="405"/>
      <c r="E46" s="401" t="s">
        <v>31</v>
      </c>
      <c r="F46" s="402">
        <f>SUM(F47:F53)</f>
        <v>59261</v>
      </c>
      <c r="G46" s="402">
        <f>SUM(G47:G53)</f>
        <v>49089</v>
      </c>
      <c r="H46" s="402">
        <f>SUM(H47:H53)</f>
        <v>47394</v>
      </c>
      <c r="I46" s="402">
        <f>SUM(I47:I53)</f>
        <v>1695</v>
      </c>
      <c r="J46" s="403">
        <f t="shared" ref="J46:J53" si="10">((H46+I46)/F46)*100</f>
        <v>82.835254214407456</v>
      </c>
      <c r="K46" s="403">
        <f>(I46/G46)*100</f>
        <v>3.4529120576911327</v>
      </c>
    </row>
    <row r="47" spans="3:11" ht="14.25" x14ac:dyDescent="0.2">
      <c r="C47" s="400"/>
      <c r="D47" s="405"/>
      <c r="E47" s="250" t="s">
        <v>7</v>
      </c>
      <c r="F47" s="372">
        <v>6250</v>
      </c>
      <c r="G47" s="383">
        <v>3304</v>
      </c>
      <c r="H47" s="372">
        <v>3047</v>
      </c>
      <c r="I47" s="404">
        <v>257</v>
      </c>
      <c r="J47" s="60">
        <f t="shared" si="10"/>
        <v>52.863999999999997</v>
      </c>
      <c r="K47" s="60">
        <f>(I47/G47)*100</f>
        <v>7.7784503631961268</v>
      </c>
    </row>
    <row r="48" spans="3:11" ht="14.25" x14ac:dyDescent="0.2">
      <c r="C48" s="400"/>
      <c r="D48" s="405"/>
      <c r="E48" s="250" t="s">
        <v>8</v>
      </c>
      <c r="F48" s="372">
        <v>11877</v>
      </c>
      <c r="G48" s="383">
        <v>11288</v>
      </c>
      <c r="H48" s="372">
        <v>10818</v>
      </c>
      <c r="I48" s="404">
        <v>471</v>
      </c>
      <c r="J48" s="60">
        <f t="shared" si="10"/>
        <v>95.049254862338969</v>
      </c>
      <c r="K48" s="60">
        <f t="shared" ref="K48:K53" si="11">(I48/G48)*100</f>
        <v>4.1725726435152382</v>
      </c>
    </row>
    <row r="49" spans="2:12" x14ac:dyDescent="0.2">
      <c r="C49" s="88"/>
      <c r="D49" s="88"/>
      <c r="E49" s="250" t="s">
        <v>9</v>
      </c>
      <c r="F49" s="372">
        <v>13921</v>
      </c>
      <c r="G49" s="383">
        <v>13439</v>
      </c>
      <c r="H49" s="372">
        <v>12956</v>
      </c>
      <c r="I49" s="404">
        <v>483</v>
      </c>
      <c r="J49" s="60">
        <f t="shared" si="10"/>
        <v>96.537605057107967</v>
      </c>
      <c r="K49" s="60">
        <f t="shared" si="11"/>
        <v>3.5940174120098223</v>
      </c>
    </row>
    <row r="50" spans="2:12" x14ac:dyDescent="0.2">
      <c r="C50" s="88"/>
      <c r="D50" s="88"/>
      <c r="E50" s="250" t="s">
        <v>84</v>
      </c>
      <c r="F50" s="372">
        <v>12782</v>
      </c>
      <c r="G50" s="383">
        <v>12064</v>
      </c>
      <c r="H50" s="372">
        <v>11828</v>
      </c>
      <c r="I50" s="404">
        <v>235</v>
      </c>
      <c r="J50" s="60">
        <f t="shared" si="10"/>
        <v>94.374902206227503</v>
      </c>
      <c r="K50" s="60">
        <f t="shared" si="11"/>
        <v>1.947944297082228</v>
      </c>
    </row>
    <row r="51" spans="2:12" x14ac:dyDescent="0.2">
      <c r="C51" s="88"/>
      <c r="D51" s="88"/>
      <c r="E51" s="352" t="s">
        <v>85</v>
      </c>
      <c r="F51" s="372">
        <v>8269</v>
      </c>
      <c r="G51" s="383">
        <v>6850</v>
      </c>
      <c r="H51" s="372">
        <v>6601</v>
      </c>
      <c r="I51" s="404">
        <v>249</v>
      </c>
      <c r="J51" s="60">
        <f t="shared" si="10"/>
        <v>82.839521102914503</v>
      </c>
      <c r="K51" s="60">
        <f t="shared" si="11"/>
        <v>3.6350364963503647</v>
      </c>
    </row>
    <row r="52" spans="2:12" x14ac:dyDescent="0.2">
      <c r="C52" s="88"/>
      <c r="D52" s="88"/>
      <c r="E52" s="352" t="s">
        <v>185</v>
      </c>
      <c r="F52" s="372">
        <v>5552</v>
      </c>
      <c r="G52" s="372">
        <v>1875</v>
      </c>
      <c r="H52" s="372">
        <v>1875</v>
      </c>
      <c r="I52" s="404">
        <v>0</v>
      </c>
      <c r="J52" s="60">
        <f t="shared" si="10"/>
        <v>33.771613832853028</v>
      </c>
      <c r="K52" s="60">
        <f t="shared" si="11"/>
        <v>0</v>
      </c>
    </row>
    <row r="53" spans="2:12" x14ac:dyDescent="0.2">
      <c r="B53" s="352"/>
      <c r="C53" s="88"/>
      <c r="D53" s="88"/>
      <c r="E53" s="366" t="s">
        <v>327</v>
      </c>
      <c r="F53" s="372">
        <v>610</v>
      </c>
      <c r="G53" s="372">
        <v>269</v>
      </c>
      <c r="H53" s="372">
        <v>269</v>
      </c>
      <c r="I53" s="404">
        <v>0</v>
      </c>
      <c r="J53" s="60">
        <f t="shared" si="10"/>
        <v>44.098360655737707</v>
      </c>
      <c r="K53" s="60">
        <f t="shared" si="11"/>
        <v>0</v>
      </c>
      <c r="L53" s="352"/>
    </row>
    <row r="54" spans="2:12" x14ac:dyDescent="0.2">
      <c r="C54" s="88"/>
      <c r="D54" s="88"/>
      <c r="E54" s="366"/>
      <c r="F54" s="372"/>
      <c r="G54" s="372"/>
      <c r="H54" s="372"/>
      <c r="I54" s="404"/>
      <c r="J54" s="60"/>
      <c r="K54" s="60"/>
    </row>
    <row r="55" spans="2:12" ht="14.25" x14ac:dyDescent="0.2">
      <c r="C55" s="400">
        <v>2020</v>
      </c>
      <c r="D55" s="405"/>
      <c r="E55" s="401" t="s">
        <v>31</v>
      </c>
      <c r="F55" s="402">
        <f>SUM(F56:F62)</f>
        <v>54619.584139768653</v>
      </c>
      <c r="G55" s="402">
        <f>SUM(G56:G62)</f>
        <v>43922.492102145472</v>
      </c>
      <c r="H55" s="402">
        <f>SUM(H56:H62)</f>
        <v>41643.839848595358</v>
      </c>
      <c r="I55" s="402">
        <f>SUM(I56:I62)</f>
        <v>2278.652253550114</v>
      </c>
      <c r="J55" s="403">
        <f t="shared" ref="J55:J62" si="12">((H55+I55)/F55)*100</f>
        <v>80.415281064297588</v>
      </c>
      <c r="K55" s="403">
        <f>(I55/G55)*100</f>
        <v>5.1878938204392302</v>
      </c>
    </row>
    <row r="56" spans="2:12" ht="14.25" x14ac:dyDescent="0.2">
      <c r="C56" s="400"/>
      <c r="D56" s="405"/>
      <c r="E56" s="250" t="s">
        <v>7</v>
      </c>
      <c r="F56" s="372">
        <v>6428.9444830712819</v>
      </c>
      <c r="G56" s="383">
        <v>2974.8214836775433</v>
      </c>
      <c r="H56" s="372">
        <v>2450.938908016888</v>
      </c>
      <c r="I56" s="404">
        <v>523.88257566065829</v>
      </c>
      <c r="J56" s="60">
        <f t="shared" si="12"/>
        <v>46.27231564233999</v>
      </c>
      <c r="K56" s="60">
        <f>(I56/G56)*100</f>
        <v>17.610555071460034</v>
      </c>
    </row>
    <row r="57" spans="2:12" ht="14.25" x14ac:dyDescent="0.2">
      <c r="C57" s="400"/>
      <c r="D57" s="405"/>
      <c r="E57" s="250" t="s">
        <v>8</v>
      </c>
      <c r="F57" s="372">
        <v>11095.332134295271</v>
      </c>
      <c r="G57" s="383">
        <v>10442.758937163177</v>
      </c>
      <c r="H57" s="372">
        <v>9648.5623446043701</v>
      </c>
      <c r="I57" s="404">
        <v>794.19659255880674</v>
      </c>
      <c r="J57" s="60">
        <f t="shared" si="12"/>
        <v>94.118488845277426</v>
      </c>
      <c r="K57" s="60">
        <f t="shared" ref="K57:K62" si="13">(I57/G57)*100</f>
        <v>7.6052372494442926</v>
      </c>
    </row>
    <row r="58" spans="2:12" x14ac:dyDescent="0.2">
      <c r="C58" s="88"/>
      <c r="D58" s="88"/>
      <c r="E58" s="250" t="s">
        <v>9</v>
      </c>
      <c r="F58" s="372">
        <v>13142.944025297173</v>
      </c>
      <c r="G58" s="383">
        <v>12531.996807262101</v>
      </c>
      <c r="H58" s="372">
        <v>12266.607925109729</v>
      </c>
      <c r="I58" s="404">
        <v>265.38888215237256</v>
      </c>
      <c r="J58" s="60">
        <f t="shared" si="12"/>
        <v>95.351519287770401</v>
      </c>
      <c r="K58" s="60">
        <f t="shared" si="13"/>
        <v>2.1176903109214309</v>
      </c>
    </row>
    <row r="59" spans="2:12" x14ac:dyDescent="0.2">
      <c r="C59" s="88"/>
      <c r="D59" s="88"/>
      <c r="E59" s="250" t="s">
        <v>84</v>
      </c>
      <c r="F59" s="372">
        <v>11213.314882942252</v>
      </c>
      <c r="G59" s="383">
        <v>10320.105901002911</v>
      </c>
      <c r="H59" s="372">
        <v>9838.8343313884288</v>
      </c>
      <c r="I59" s="404">
        <v>481.27156961447992</v>
      </c>
      <c r="J59" s="60">
        <f t="shared" si="12"/>
        <v>92.03438955149565</v>
      </c>
      <c r="K59" s="60">
        <f t="shared" si="13"/>
        <v>4.6634363467889388</v>
      </c>
    </row>
    <row r="60" spans="2:12" x14ac:dyDescent="0.2">
      <c r="C60" s="88"/>
      <c r="D60" s="88"/>
      <c r="E60" s="352" t="s">
        <v>85</v>
      </c>
      <c r="F60" s="372">
        <v>7226.9537598104707</v>
      </c>
      <c r="G60" s="383">
        <v>5666.2687528854349</v>
      </c>
      <c r="H60" s="372">
        <v>5571.1964713015241</v>
      </c>
      <c r="I60" s="404">
        <v>95.0722815839096</v>
      </c>
      <c r="J60" s="60">
        <f t="shared" si="12"/>
        <v>78.404663170752514</v>
      </c>
      <c r="K60" s="60">
        <f t="shared" si="13"/>
        <v>1.6778639653386707</v>
      </c>
    </row>
    <row r="61" spans="2:12" x14ac:dyDescent="0.2">
      <c r="C61" s="88"/>
      <c r="D61" s="88"/>
      <c r="E61" s="352" t="s">
        <v>185</v>
      </c>
      <c r="F61" s="372">
        <v>5439.8056162151152</v>
      </c>
      <c r="G61" s="372">
        <v>1962.7721497583234</v>
      </c>
      <c r="H61" s="372">
        <v>1843.931797778436</v>
      </c>
      <c r="I61" s="404">
        <v>118.840351979887</v>
      </c>
      <c r="J61" s="60">
        <f t="shared" si="12"/>
        <v>36.081659681140813</v>
      </c>
      <c r="K61" s="60">
        <f t="shared" si="13"/>
        <v>6.0547196980821152</v>
      </c>
    </row>
    <row r="62" spans="2:12" x14ac:dyDescent="0.2">
      <c r="C62" s="88"/>
      <c r="D62" s="88"/>
      <c r="E62" s="366" t="s">
        <v>327</v>
      </c>
      <c r="F62" s="372">
        <v>72.289238137087509</v>
      </c>
      <c r="G62" s="372">
        <v>23.7680703959774</v>
      </c>
      <c r="H62" s="372">
        <v>23.7680703959774</v>
      </c>
      <c r="I62" s="404">
        <v>0</v>
      </c>
      <c r="J62" s="60">
        <f t="shared" si="12"/>
        <v>32.879126974480243</v>
      </c>
      <c r="K62" s="60">
        <f t="shared" si="13"/>
        <v>0</v>
      </c>
    </row>
    <row r="63" spans="2:12" x14ac:dyDescent="0.2">
      <c r="C63" s="88"/>
      <c r="D63" s="88"/>
      <c r="E63" s="366"/>
      <c r="F63" s="372"/>
      <c r="G63" s="372"/>
      <c r="H63" s="372"/>
      <c r="I63" s="404"/>
      <c r="J63" s="60"/>
      <c r="K63" s="60"/>
    </row>
    <row r="64" spans="2:12" ht="14.25" x14ac:dyDescent="0.2">
      <c r="C64" s="400">
        <v>2021</v>
      </c>
      <c r="D64" s="405"/>
      <c r="E64" s="401" t="s">
        <v>31</v>
      </c>
      <c r="F64" s="402">
        <f>SUM(F65:F71)</f>
        <v>57360.015374013616</v>
      </c>
      <c r="G64" s="402">
        <f>SUM(G65:G71)</f>
        <v>47120.406116112674</v>
      </c>
      <c r="H64" s="402">
        <f>SUM(H65:H71)</f>
        <v>44441.231934867508</v>
      </c>
      <c r="I64" s="402">
        <f>SUM(I65:I71)</f>
        <v>2679.1741812454534</v>
      </c>
      <c r="J64" s="403">
        <f t="shared" ref="J64:J70" si="14">((H64+I64)/F64)*100</f>
        <v>82.148524209532198</v>
      </c>
      <c r="K64" s="403">
        <f t="shared" ref="K64:K70" si="15">(I64/G64)*100</f>
        <v>5.6858045209617121</v>
      </c>
    </row>
    <row r="65" spans="3:11" ht="14.25" x14ac:dyDescent="0.2">
      <c r="C65" s="400"/>
      <c r="D65" s="405"/>
      <c r="E65" s="250" t="s">
        <v>7</v>
      </c>
      <c r="F65" s="372">
        <v>6585.9678886814199</v>
      </c>
      <c r="G65" s="372">
        <v>3235.5140200649748</v>
      </c>
      <c r="H65" s="372">
        <v>2671.0051068412595</v>
      </c>
      <c r="I65" s="372">
        <v>564.50891322368079</v>
      </c>
      <c r="J65" s="60">
        <f t="shared" si="14"/>
        <v>49.127388331568746</v>
      </c>
      <c r="K65" s="60">
        <f t="shared" si="15"/>
        <v>17.447271429605628</v>
      </c>
    </row>
    <row r="66" spans="3:11" ht="14.25" x14ac:dyDescent="0.2">
      <c r="C66" s="400"/>
      <c r="D66" s="405"/>
      <c r="E66" s="250" t="s">
        <v>8</v>
      </c>
      <c r="F66" s="372">
        <v>11829.502307378625</v>
      </c>
      <c r="G66" s="372">
        <v>11244.637477286182</v>
      </c>
      <c r="H66" s="372">
        <v>10661.810940027446</v>
      </c>
      <c r="I66" s="372">
        <v>582.82653725884779</v>
      </c>
      <c r="J66" s="60">
        <f t="shared" si="14"/>
        <v>95.055879656682407</v>
      </c>
      <c r="K66" s="60">
        <f t="shared" si="15"/>
        <v>5.183150976953586</v>
      </c>
    </row>
    <row r="67" spans="3:11" x14ac:dyDescent="0.2">
      <c r="C67" s="88"/>
      <c r="D67" s="88"/>
      <c r="E67" s="250" t="s">
        <v>9</v>
      </c>
      <c r="F67" s="372">
        <v>13509.814765792231</v>
      </c>
      <c r="G67" s="372">
        <v>12853.744621202277</v>
      </c>
      <c r="H67" s="372">
        <v>12350.253336998683</v>
      </c>
      <c r="I67" s="372">
        <v>503.49128420371903</v>
      </c>
      <c r="J67" s="60">
        <f t="shared" si="14"/>
        <v>95.143751739283331</v>
      </c>
      <c r="K67" s="60">
        <f t="shared" si="15"/>
        <v>3.9170786338263577</v>
      </c>
    </row>
    <row r="68" spans="3:11" x14ac:dyDescent="0.2">
      <c r="C68" s="88"/>
      <c r="D68" s="88"/>
      <c r="E68" s="250" t="s">
        <v>84</v>
      </c>
      <c r="F68" s="372">
        <v>12096.918652583381</v>
      </c>
      <c r="G68" s="372">
        <v>11223.177404771181</v>
      </c>
      <c r="H68" s="372">
        <v>10746.133040084678</v>
      </c>
      <c r="I68" s="372">
        <v>477.04436468660703</v>
      </c>
      <c r="J68" s="60">
        <f t="shared" si="14"/>
        <v>92.77715860620836</v>
      </c>
      <c r="K68" s="60">
        <f t="shared" si="15"/>
        <v>4.2505285934784087</v>
      </c>
    </row>
    <row r="69" spans="3:11" x14ac:dyDescent="0.2">
      <c r="C69" s="88"/>
      <c r="D69" s="88"/>
      <c r="E69" s="352" t="s">
        <v>85</v>
      </c>
      <c r="F69" s="372">
        <v>7923.5622155353421</v>
      </c>
      <c r="G69" s="372">
        <v>6568.7114822412368</v>
      </c>
      <c r="H69" s="372">
        <v>6195.4118590928447</v>
      </c>
      <c r="I69" s="372">
        <v>373.29962314839042</v>
      </c>
      <c r="J69" s="60">
        <f t="shared" si="14"/>
        <v>82.900989524159769</v>
      </c>
      <c r="K69" s="60">
        <f t="shared" si="15"/>
        <v>5.6829961881812014</v>
      </c>
    </row>
    <row r="70" spans="3:11" x14ac:dyDescent="0.2">
      <c r="C70" s="88"/>
      <c r="D70" s="88"/>
      <c r="E70" s="352" t="s">
        <v>185</v>
      </c>
      <c r="F70" s="372">
        <v>5414.2495440426246</v>
      </c>
      <c r="G70" s="372">
        <v>1994.6211105468226</v>
      </c>
      <c r="H70" s="372">
        <v>1816.6176518225964</v>
      </c>
      <c r="I70" s="372">
        <v>178.00345872420854</v>
      </c>
      <c r="J70" s="60">
        <f t="shared" si="14"/>
        <v>36.840213852749265</v>
      </c>
      <c r="K70" s="60">
        <f t="shared" si="15"/>
        <v>8.9241740089379249</v>
      </c>
    </row>
    <row r="71" spans="3:11" x14ac:dyDescent="0.2">
      <c r="C71" s="88"/>
      <c r="D71" s="88"/>
      <c r="E71" s="366" t="s">
        <v>327</v>
      </c>
      <c r="F71" s="372">
        <v>0</v>
      </c>
      <c r="G71" s="372">
        <v>0</v>
      </c>
      <c r="H71" s="372">
        <v>0</v>
      </c>
      <c r="I71" s="372">
        <v>0</v>
      </c>
      <c r="J71" s="60">
        <v>0</v>
      </c>
      <c r="K71" s="60">
        <v>0</v>
      </c>
    </row>
    <row r="72" spans="3:11" x14ac:dyDescent="0.2">
      <c r="C72" s="88"/>
      <c r="D72" s="88"/>
      <c r="E72" s="366"/>
      <c r="F72" s="372"/>
      <c r="G72" s="372"/>
      <c r="H72" s="372"/>
      <c r="I72" s="404"/>
      <c r="J72" s="60"/>
      <c r="K72" s="60"/>
    </row>
    <row r="73" spans="3:11" ht="14.25" x14ac:dyDescent="0.2">
      <c r="C73" s="400">
        <v>2022</v>
      </c>
      <c r="D73" s="405"/>
      <c r="E73" s="401" t="s">
        <v>31</v>
      </c>
      <c r="F73" s="402">
        <f>SUM(F74:F80)</f>
        <v>69382.518474117096</v>
      </c>
      <c r="G73" s="402">
        <f>SUM(G74:G80)</f>
        <v>57581.597063439003</v>
      </c>
      <c r="H73" s="402">
        <f>SUM(H74:H80)</f>
        <v>56354.598275568133</v>
      </c>
      <c r="I73" s="402">
        <f>SUM(I74:I80)</f>
        <v>1226.9987878708632</v>
      </c>
      <c r="J73" s="403">
        <f t="shared" ref="J73:J79" si="16">((H73+I73)/F73)*100</f>
        <v>82.991506116803194</v>
      </c>
      <c r="K73" s="403">
        <f t="shared" ref="K73:K79" si="17">(I73/G73)*100</f>
        <v>2.1308870376051741</v>
      </c>
    </row>
    <row r="74" spans="3:11" ht="14.25" x14ac:dyDescent="0.2">
      <c r="C74" s="400"/>
      <c r="D74" s="405"/>
      <c r="E74" s="250" t="s">
        <v>7</v>
      </c>
      <c r="F74" s="372">
        <v>7011.300028053447</v>
      </c>
      <c r="G74" s="372">
        <v>3515.6052539800417</v>
      </c>
      <c r="H74" s="372">
        <v>3285.7367608293557</v>
      </c>
      <c r="I74" s="372">
        <v>229.86849315068474</v>
      </c>
      <c r="J74" s="60">
        <f t="shared" si="16"/>
        <v>50.141988503037723</v>
      </c>
      <c r="K74" s="60">
        <f t="shared" si="17"/>
        <v>6.5385183074933959</v>
      </c>
    </row>
    <row r="75" spans="3:11" ht="14.25" x14ac:dyDescent="0.2">
      <c r="C75" s="400"/>
      <c r="D75" s="405"/>
      <c r="E75" s="250" t="s">
        <v>8</v>
      </c>
      <c r="F75" s="372">
        <v>16089.388163979731</v>
      </c>
      <c r="G75" s="372">
        <v>15061.994365739043</v>
      </c>
      <c r="H75" s="372">
        <v>14641.305008527012</v>
      </c>
      <c r="I75" s="372">
        <v>420.68935721202882</v>
      </c>
      <c r="J75" s="60">
        <f t="shared" si="16"/>
        <v>93.614463224022543</v>
      </c>
      <c r="K75" s="60">
        <f t="shared" si="17"/>
        <v>2.7930521483194499</v>
      </c>
    </row>
    <row r="76" spans="3:11" x14ac:dyDescent="0.2">
      <c r="C76" s="88"/>
      <c r="D76" s="88"/>
      <c r="E76" s="250" t="s">
        <v>9</v>
      </c>
      <c r="F76" s="372">
        <v>16783.750681491507</v>
      </c>
      <c r="G76" s="372">
        <v>15765.974037509641</v>
      </c>
      <c r="H76" s="372">
        <v>15514.03596681443</v>
      </c>
      <c r="I76" s="372">
        <v>251.9380706952077</v>
      </c>
      <c r="J76" s="60">
        <f t="shared" si="16"/>
        <v>93.935940402735866</v>
      </c>
      <c r="K76" s="60">
        <f t="shared" si="17"/>
        <v>1.5979860812646833</v>
      </c>
    </row>
    <row r="77" spans="3:11" x14ac:dyDescent="0.2">
      <c r="C77" s="88"/>
      <c r="D77" s="88"/>
      <c r="E77" s="250" t="s">
        <v>84</v>
      </c>
      <c r="F77" s="372">
        <v>14330.62914437481</v>
      </c>
      <c r="G77" s="372">
        <v>13533.802385751418</v>
      </c>
      <c r="H77" s="372">
        <v>13421.48582030834</v>
      </c>
      <c r="I77" s="372">
        <v>112.3165654430791</v>
      </c>
      <c r="J77" s="60">
        <f t="shared" si="16"/>
        <v>94.439694513090046</v>
      </c>
      <c r="K77" s="60">
        <f t="shared" si="17"/>
        <v>0.82989659699278306</v>
      </c>
    </row>
    <row r="78" spans="3:11" x14ac:dyDescent="0.2">
      <c r="C78" s="88"/>
      <c r="D78" s="88"/>
      <c r="E78" s="352" t="s">
        <v>85</v>
      </c>
      <c r="F78" s="372">
        <v>8776.5475281107119</v>
      </c>
      <c r="G78" s="372">
        <v>7616.5942618354502</v>
      </c>
      <c r="H78" s="372">
        <v>7422.0901522464073</v>
      </c>
      <c r="I78" s="372">
        <v>194.50410958904092</v>
      </c>
      <c r="J78" s="60">
        <f t="shared" si="16"/>
        <v>86.783490175834984</v>
      </c>
      <c r="K78" s="60">
        <f t="shared" si="17"/>
        <v>2.5536887341320611</v>
      </c>
    </row>
    <row r="79" spans="3:11" x14ac:dyDescent="0.2">
      <c r="C79" s="88"/>
      <c r="D79" s="88"/>
      <c r="E79" s="352" t="s">
        <v>185</v>
      </c>
      <c r="F79" s="372">
        <v>6110.2590643973981</v>
      </c>
      <c r="G79" s="372">
        <v>2063.7211520844353</v>
      </c>
      <c r="H79" s="372">
        <v>2046.0389603036135</v>
      </c>
      <c r="I79" s="372">
        <v>17.682191780821899</v>
      </c>
      <c r="J79" s="60">
        <f t="shared" si="16"/>
        <v>33.774691552918014</v>
      </c>
      <c r="K79" s="60">
        <f t="shared" si="17"/>
        <v>0.85681109402606193</v>
      </c>
    </row>
    <row r="80" spans="3:11" x14ac:dyDescent="0.2">
      <c r="C80" s="88"/>
      <c r="D80" s="88"/>
      <c r="E80" s="366" t="s">
        <v>327</v>
      </c>
      <c r="F80" s="372">
        <v>280.6438637094875</v>
      </c>
      <c r="G80" s="372">
        <v>23.9056065389696</v>
      </c>
      <c r="H80" s="372">
        <v>23.9056065389696</v>
      </c>
      <c r="I80" s="372">
        <v>0</v>
      </c>
      <c r="J80" s="60">
        <v>0</v>
      </c>
      <c r="K80" s="60">
        <v>0</v>
      </c>
    </row>
    <row r="81" spans="3:11" x14ac:dyDescent="0.2">
      <c r="C81" s="304"/>
      <c r="D81" s="304"/>
      <c r="E81" s="251"/>
      <c r="F81" s="407"/>
      <c r="G81" s="407"/>
      <c r="H81" s="407"/>
      <c r="I81" s="408"/>
      <c r="J81" s="409"/>
      <c r="K81" s="409"/>
    </row>
  </sheetData>
  <customSheetViews>
    <customSheetView guid="{2C045F60-6AB2-44F0-B91E-AB5C1A883BD2}" scale="90" showPageBreaks="1" printArea="1" hiddenRows="1" view="pageBreakPreview" topLeftCell="A2">
      <selection activeCell="K98" sqref="K98"/>
      <pageMargins left="0.75" right="0.75" top="1" bottom="1" header="0.5" footer="0.5"/>
      <pageSetup scale="74" orientation="portrait" r:id="rId1"/>
      <headerFooter alignWithMargins="0"/>
    </customSheetView>
    <customSheetView guid="{F4665436-DFC3-47B1-A482-DE3E62B43168}" showPageBreaks="1" printArea="1" view="pageBreakPreview" showRuler="0">
      <selection activeCell="J94" sqref="J94"/>
      <pageMargins left="0.75" right="0.75" top="1" bottom="1" header="0.5" footer="0.5"/>
      <pageSetup scale="87" orientation="portrait" r:id="rId2"/>
      <headerFooter alignWithMargins="0"/>
    </customSheetView>
    <customSheetView guid="{F1F7BD3E-FC2C-462F-A022-5270024FE9F6}" scale="90" showPageBreaks="1" view="pageBreakPreview" topLeftCell="A91">
      <selection activeCell="E131" sqref="E131"/>
      <pageMargins left="0.75" right="0.75" top="1" bottom="1" header="0.5" footer="0.5"/>
      <pageSetup scale="74" orientation="portrait" r:id="rId3"/>
      <headerFooter alignWithMargins="0"/>
    </customSheetView>
  </customSheetViews>
  <mergeCells count="1">
    <mergeCell ref="C7:K7"/>
  </mergeCells>
  <phoneticPr fontId="8" type="noConversion"/>
  <pageMargins left="0.75" right="0.75" top="1" bottom="1" header="0.5" footer="0.5"/>
  <pageSetup scale="58" fitToWidth="0" orientation="portrait" r:id="rId4"/>
  <headerFooter alignWithMargins="0"/>
  <drawing r:id="rId5"/>
  <legacyDrawing r:id="rId6"/>
  <oleObjects>
    <mc:AlternateContent xmlns:mc="http://schemas.openxmlformats.org/markup-compatibility/2006">
      <mc:Choice Requires="x14">
        <oleObject progId="MSPhotoEd.3" shapeId="11265" r:id="rId7">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5" r:id="rId7"/>
      </mc:Fallback>
    </mc:AlternateContent>
    <mc:AlternateContent xmlns:mc="http://schemas.openxmlformats.org/markup-compatibility/2006">
      <mc:Choice Requires="x14">
        <oleObject progId="MSPhotoEd.3" shapeId="11266" r:id="rId9">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6" r:id="rId9"/>
      </mc:Fallback>
    </mc:AlternateContent>
    <mc:AlternateContent xmlns:mc="http://schemas.openxmlformats.org/markup-compatibility/2006">
      <mc:Choice Requires="x14">
        <oleObject progId="MSPhotoEd.3" shapeId="11267" r:id="rId10">
          <objectPr defaultSize="0" autoPict="0" r:id="rId8">
            <anchor moveWithCells="1" sizeWithCells="1">
              <from>
                <xdr:col>0</xdr:col>
                <xdr:colOff>66675</xdr:colOff>
                <xdr:row>0</xdr:row>
                <xdr:rowOff>66675</xdr:rowOff>
              </from>
              <to>
                <xdr:col>1</xdr:col>
                <xdr:colOff>409575</xdr:colOff>
                <xdr:row>3</xdr:row>
                <xdr:rowOff>104775</xdr:rowOff>
              </to>
            </anchor>
          </objectPr>
        </oleObject>
      </mc:Choice>
      <mc:Fallback>
        <oleObject progId="MSPhotoEd.3" shapeId="11267"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60"/>
  <sheetViews>
    <sheetView zoomScaleNormal="100" zoomScaleSheetLayoutView="100" workbookViewId="0">
      <selection activeCell="J5" sqref="J5"/>
    </sheetView>
  </sheetViews>
  <sheetFormatPr defaultRowHeight="12.75" x14ac:dyDescent="0.2"/>
  <cols>
    <col min="1" max="1" width="9.140625" style="358"/>
    <col min="2" max="2" width="12.85546875" style="358" customWidth="1"/>
    <col min="3" max="3" width="9.140625" style="358"/>
    <col min="4" max="4" width="17" style="358" customWidth="1"/>
    <col min="5" max="5" width="10.140625" style="358" customWidth="1"/>
    <col min="6" max="6" width="12" style="358" customWidth="1"/>
    <col min="7" max="7" width="12.7109375" style="358" customWidth="1"/>
    <col min="8" max="8" width="11.7109375" style="358" customWidth="1"/>
    <col min="9" max="9" width="14" style="358" customWidth="1"/>
    <col min="10" max="10" width="11.85546875" style="358" customWidth="1"/>
    <col min="11" max="16384" width="9.140625" style="358"/>
  </cols>
  <sheetData>
    <row r="2" spans="2:10" x14ac:dyDescent="0.2">
      <c r="H2" s="354"/>
    </row>
    <row r="3" spans="2:10" x14ac:dyDescent="0.2">
      <c r="H3" s="354" t="s">
        <v>517</v>
      </c>
    </row>
    <row r="5" spans="2:10" ht="15" x14ac:dyDescent="0.25">
      <c r="D5" s="511"/>
      <c r="E5" s="511"/>
      <c r="F5" s="511"/>
      <c r="G5" s="511"/>
      <c r="H5" s="511"/>
      <c r="I5" s="511"/>
      <c r="J5" s="511"/>
    </row>
    <row r="6" spans="2:10" x14ac:dyDescent="0.2">
      <c r="C6" s="247"/>
      <c r="D6" s="247"/>
      <c r="E6" s="247"/>
      <c r="F6" s="247"/>
      <c r="G6" s="247"/>
      <c r="H6" s="247"/>
      <c r="I6" s="247"/>
      <c r="J6" s="247"/>
    </row>
    <row r="7" spans="2:10" ht="15.75" x14ac:dyDescent="0.25">
      <c r="B7" s="349">
        <v>10.02</v>
      </c>
      <c r="C7" s="533" t="s">
        <v>527</v>
      </c>
      <c r="D7" s="533"/>
      <c r="E7" s="533"/>
      <c r="F7" s="533"/>
      <c r="G7" s="533"/>
      <c r="H7" s="533"/>
      <c r="I7" s="533"/>
      <c r="J7" s="533"/>
    </row>
    <row r="8" spans="2:10" x14ac:dyDescent="0.2">
      <c r="H8" s="256"/>
    </row>
    <row r="9" spans="2:10" ht="51" x14ac:dyDescent="0.2">
      <c r="C9" s="410" t="s">
        <v>24</v>
      </c>
      <c r="D9" s="410"/>
      <c r="E9" s="410" t="s">
        <v>11</v>
      </c>
      <c r="F9" s="411" t="s">
        <v>323</v>
      </c>
      <c r="G9" s="410" t="s">
        <v>324</v>
      </c>
      <c r="H9" s="410" t="s">
        <v>325</v>
      </c>
      <c r="I9" s="411" t="s">
        <v>326</v>
      </c>
      <c r="J9" s="411" t="s">
        <v>327</v>
      </c>
    </row>
    <row r="10" spans="2:10" x14ac:dyDescent="0.2">
      <c r="C10" s="362"/>
      <c r="D10" s="242"/>
      <c r="E10" s="242"/>
      <c r="F10" s="233"/>
      <c r="G10" s="372"/>
      <c r="H10" s="412"/>
      <c r="I10" s="383"/>
      <c r="J10" s="406"/>
    </row>
    <row r="11" spans="2:10" x14ac:dyDescent="0.2">
      <c r="C11" s="246">
        <v>2015</v>
      </c>
      <c r="D11" s="257" t="s">
        <v>11</v>
      </c>
      <c r="E11" s="414">
        <v>39138.211303648648</v>
      </c>
      <c r="F11" s="414">
        <v>34129.506137291093</v>
      </c>
      <c r="G11" s="414">
        <v>1701.5387690418454</v>
      </c>
      <c r="H11" s="414">
        <v>1477.9106038017476</v>
      </c>
      <c r="I11" s="414">
        <v>0</v>
      </c>
      <c r="J11" s="414">
        <v>109.36852773327288</v>
      </c>
    </row>
    <row r="12" spans="2:10" x14ac:dyDescent="0.2">
      <c r="C12" s="362"/>
      <c r="D12" s="413" t="s">
        <v>328</v>
      </c>
      <c r="E12" s="415">
        <v>20085.89880259338</v>
      </c>
      <c r="F12" s="372">
        <v>17876.913214069122</v>
      </c>
      <c r="G12" s="372">
        <v>1177.4283789348813</v>
      </c>
      <c r="H12" s="372">
        <v>987.50140690875867</v>
      </c>
      <c r="I12" s="415">
        <v>0</v>
      </c>
      <c r="J12" s="372">
        <v>44.055802680615699</v>
      </c>
    </row>
    <row r="13" spans="2:10" x14ac:dyDescent="0.2">
      <c r="C13" s="362"/>
      <c r="D13" s="413" t="s">
        <v>14</v>
      </c>
      <c r="E13" s="415">
        <v>19052.312501055269</v>
      </c>
      <c r="F13" s="372">
        <v>18274.780478557041</v>
      </c>
      <c r="G13" s="372">
        <v>445.32549006685923</v>
      </c>
      <c r="H13" s="372">
        <v>299.55016990503952</v>
      </c>
      <c r="I13" s="415">
        <v>0</v>
      </c>
      <c r="J13" s="372">
        <v>32.6563625263286</v>
      </c>
    </row>
    <row r="14" spans="2:10" x14ac:dyDescent="0.2">
      <c r="C14" s="88"/>
      <c r="D14" s="413" t="s">
        <v>61</v>
      </c>
      <c r="E14" s="415">
        <v>18366.011536812694</v>
      </c>
      <c r="F14" s="372">
        <v>15854.725658734054</v>
      </c>
      <c r="G14" s="372">
        <v>1256.2132789749862</v>
      </c>
      <c r="H14" s="372">
        <v>1178.3604338967082</v>
      </c>
      <c r="I14" s="415">
        <v>0</v>
      </c>
      <c r="J14" s="372">
        <v>76.712165206944292</v>
      </c>
    </row>
    <row r="15" spans="2:10" x14ac:dyDescent="0.2">
      <c r="C15" s="88"/>
      <c r="D15" s="416" t="s">
        <v>62</v>
      </c>
      <c r="E15" s="415">
        <v>19052.312501055269</v>
      </c>
      <c r="F15" s="415">
        <v>18274.780478557041</v>
      </c>
      <c r="G15" s="415">
        <v>445.32549006685917</v>
      </c>
      <c r="H15" s="415">
        <v>299.55016990503941</v>
      </c>
      <c r="I15" s="415">
        <v>0</v>
      </c>
      <c r="J15" s="415">
        <v>32.656362526328593</v>
      </c>
    </row>
    <row r="16" spans="2:10" x14ac:dyDescent="0.2">
      <c r="C16" s="88"/>
      <c r="D16" s="416"/>
      <c r="E16" s="415"/>
      <c r="F16" s="415"/>
      <c r="G16" s="415"/>
      <c r="H16" s="415"/>
      <c r="I16" s="415"/>
      <c r="J16" s="415"/>
    </row>
    <row r="17" spans="3:12" x14ac:dyDescent="0.2">
      <c r="C17" s="246">
        <v>2016</v>
      </c>
      <c r="D17" s="257" t="s">
        <v>11</v>
      </c>
      <c r="E17" s="414">
        <v>40411.206702467949</v>
      </c>
      <c r="F17" s="414">
        <v>37542.99260943936</v>
      </c>
      <c r="G17" s="414">
        <v>1183.9340739612501</v>
      </c>
      <c r="H17" s="414">
        <v>1478.0198741960107</v>
      </c>
      <c r="I17" s="414">
        <v>0</v>
      </c>
      <c r="J17" s="414">
        <v>206.26014487137857</v>
      </c>
    </row>
    <row r="18" spans="3:12" x14ac:dyDescent="0.2">
      <c r="C18" s="362"/>
      <c r="D18" s="413" t="s">
        <v>328</v>
      </c>
      <c r="E18" s="415">
        <v>20015.418783400175</v>
      </c>
      <c r="F18" s="372">
        <v>17963.951971071212</v>
      </c>
      <c r="G18" s="372">
        <v>831.18139764324599</v>
      </c>
      <c r="H18" s="372">
        <v>1104.4647705741193</v>
      </c>
      <c r="I18" s="415">
        <v>0</v>
      </c>
      <c r="J18" s="372">
        <v>115.8206441115947</v>
      </c>
    </row>
    <row r="19" spans="3:12" x14ac:dyDescent="0.2">
      <c r="C19" s="362"/>
      <c r="D19" s="413" t="s">
        <v>14</v>
      </c>
      <c r="E19" s="415">
        <v>20395.787919067832</v>
      </c>
      <c r="F19" s="372">
        <v>19579.040638368155</v>
      </c>
      <c r="G19" s="372">
        <v>352.75267631800455</v>
      </c>
      <c r="H19" s="372">
        <v>373.55510362189176</v>
      </c>
      <c r="I19" s="415">
        <v>0</v>
      </c>
      <c r="J19" s="372">
        <v>90.439500759783911</v>
      </c>
    </row>
    <row r="20" spans="3:12" x14ac:dyDescent="0.2">
      <c r="C20" s="88"/>
      <c r="D20" s="413" t="s">
        <v>61</v>
      </c>
      <c r="E20" s="415">
        <v>18525.206191454959</v>
      </c>
      <c r="F20" s="372">
        <v>16154.015877052709</v>
      </c>
      <c r="G20" s="372">
        <v>964.92019041827064</v>
      </c>
      <c r="H20" s="372">
        <v>1275.4462786662134</v>
      </c>
      <c r="I20" s="415">
        <v>0</v>
      </c>
      <c r="J20" s="372">
        <v>130.82384531778791</v>
      </c>
    </row>
    <row r="21" spans="3:12" x14ac:dyDescent="0.2">
      <c r="C21" s="88"/>
      <c r="D21" s="416" t="s">
        <v>62</v>
      </c>
      <c r="E21" s="415">
        <v>21886.000511013117</v>
      </c>
      <c r="F21" s="415">
        <v>21388.976732386745</v>
      </c>
      <c r="G21" s="415">
        <v>219.01388354297956</v>
      </c>
      <c r="H21" s="415">
        <v>202.57359552979719</v>
      </c>
      <c r="I21" s="415">
        <v>0</v>
      </c>
      <c r="J21" s="415">
        <v>75.4362995535907</v>
      </c>
    </row>
    <row r="22" spans="3:12" x14ac:dyDescent="0.2">
      <c r="C22" s="88"/>
      <c r="D22" s="416"/>
      <c r="E22" s="415"/>
      <c r="F22" s="415"/>
      <c r="G22" s="415"/>
      <c r="H22" s="415"/>
      <c r="I22" s="415">
        <v>0</v>
      </c>
      <c r="J22" s="415"/>
    </row>
    <row r="23" spans="3:12" x14ac:dyDescent="0.2">
      <c r="C23" s="246">
        <v>2017</v>
      </c>
      <c r="D23" s="257" t="s">
        <v>11</v>
      </c>
      <c r="E23" s="414">
        <v>40856.069226509862</v>
      </c>
      <c r="F23" s="414">
        <v>36992.076652330128</v>
      </c>
      <c r="G23" s="414">
        <v>1895.9550238832924</v>
      </c>
      <c r="H23" s="414">
        <v>1873.8051500482691</v>
      </c>
      <c r="I23" s="415">
        <v>0</v>
      </c>
      <c r="J23" s="414">
        <v>71.277825711820498</v>
      </c>
    </row>
    <row r="24" spans="3:12" x14ac:dyDescent="0.2">
      <c r="C24" s="362"/>
      <c r="D24" s="413" t="s">
        <v>328</v>
      </c>
      <c r="E24" s="415">
        <v>21313.163052292344</v>
      </c>
      <c r="F24" s="372">
        <v>18653.269463107186</v>
      </c>
      <c r="G24" s="372">
        <v>1341.8264322112316</v>
      </c>
      <c r="H24" s="372">
        <v>1295.1125824378098</v>
      </c>
      <c r="I24" s="415">
        <v>0</v>
      </c>
      <c r="J24" s="372">
        <v>0</v>
      </c>
    </row>
    <row r="25" spans="3:12" x14ac:dyDescent="0.2">
      <c r="C25" s="362"/>
      <c r="D25" s="413" t="s">
        <v>14</v>
      </c>
      <c r="E25" s="415">
        <v>19542.906174217282</v>
      </c>
      <c r="F25" s="372">
        <v>18338.807189222945</v>
      </c>
      <c r="G25" s="372">
        <v>554.12859167206216</v>
      </c>
      <c r="H25" s="372">
        <v>578.69256761046086</v>
      </c>
      <c r="I25" s="415">
        <v>0</v>
      </c>
      <c r="J25" s="372">
        <v>71.277825711820498</v>
      </c>
    </row>
    <row r="26" spans="3:12" x14ac:dyDescent="0.2">
      <c r="C26" s="88"/>
      <c r="D26" s="413" t="s">
        <v>61</v>
      </c>
      <c r="E26" s="415">
        <v>19258.888035828702</v>
      </c>
      <c r="F26" s="372">
        <v>16297.747920665335</v>
      </c>
      <c r="G26" s="372">
        <v>1492.0473448496443</v>
      </c>
      <c r="H26" s="372">
        <v>1446.1381957773476</v>
      </c>
      <c r="I26" s="415">
        <v>0</v>
      </c>
      <c r="J26" s="372">
        <v>0</v>
      </c>
    </row>
    <row r="27" spans="3:12" x14ac:dyDescent="0.2">
      <c r="C27" s="88"/>
      <c r="D27" s="416" t="s">
        <v>62</v>
      </c>
      <c r="E27" s="415">
        <v>21597.18119068136</v>
      </c>
      <c r="F27" s="415">
        <v>20694.328731664988</v>
      </c>
      <c r="G27" s="415">
        <v>403.90767903364963</v>
      </c>
      <c r="H27" s="415">
        <v>427.66695427092316</v>
      </c>
      <c r="I27" s="415">
        <v>0</v>
      </c>
      <c r="J27" s="415">
        <v>71.277825711820498</v>
      </c>
    </row>
    <row r="28" spans="3:12" x14ac:dyDescent="0.2">
      <c r="C28" s="88"/>
      <c r="D28" s="416"/>
      <c r="E28" s="415"/>
      <c r="F28" s="415"/>
      <c r="G28" s="415"/>
      <c r="H28" s="415"/>
      <c r="I28" s="415"/>
      <c r="J28" s="415"/>
    </row>
    <row r="29" spans="3:12" x14ac:dyDescent="0.2">
      <c r="C29" s="246">
        <v>2018</v>
      </c>
      <c r="D29" s="257" t="s">
        <v>11</v>
      </c>
      <c r="E29" s="414">
        <v>44743.456463698036</v>
      </c>
      <c r="F29" s="414">
        <v>40790.749732156997</v>
      </c>
      <c r="G29" s="414">
        <v>1874.6989461615631</v>
      </c>
      <c r="H29" s="414">
        <v>1982.7031844000958</v>
      </c>
      <c r="I29" s="414">
        <v>0</v>
      </c>
      <c r="J29" s="414">
        <v>95.304600979377497</v>
      </c>
    </row>
    <row r="30" spans="3:12" s="352" customFormat="1" x14ac:dyDescent="0.2">
      <c r="C30" s="362"/>
      <c r="D30" s="413" t="s">
        <v>328</v>
      </c>
      <c r="E30" s="370">
        <v>22316.144310171912</v>
      </c>
      <c r="F30" s="372">
        <v>19706.534759817994</v>
      </c>
      <c r="G30" s="372">
        <v>1234.1876164875175</v>
      </c>
      <c r="H30" s="372">
        <v>1352.4219338664022</v>
      </c>
      <c r="I30" s="373">
        <v>0</v>
      </c>
      <c r="J30" s="372">
        <v>23</v>
      </c>
      <c r="L30" s="358"/>
    </row>
    <row r="31" spans="3:12" x14ac:dyDescent="0.2">
      <c r="C31" s="362"/>
      <c r="D31" s="413" t="s">
        <v>14</v>
      </c>
      <c r="E31" s="370">
        <v>22427.31215352612</v>
      </c>
      <c r="F31" s="372">
        <v>21084.214972339003</v>
      </c>
      <c r="G31" s="372">
        <v>640.51132967404556</v>
      </c>
      <c r="H31" s="372">
        <v>630.28125053369365</v>
      </c>
      <c r="I31" s="415">
        <v>0</v>
      </c>
      <c r="J31" s="372">
        <v>72.304600979377497</v>
      </c>
    </row>
    <row r="32" spans="3:12" x14ac:dyDescent="0.2">
      <c r="C32" s="88"/>
      <c r="D32" s="416" t="s">
        <v>61</v>
      </c>
      <c r="E32" s="370">
        <v>21058.774969173952</v>
      </c>
      <c r="F32" s="372">
        <v>17659.97595561044</v>
      </c>
      <c r="G32" s="372">
        <v>1584.575215782987</v>
      </c>
      <c r="H32" s="372">
        <v>1745.3292231812616</v>
      </c>
      <c r="I32" s="415">
        <v>0</v>
      </c>
      <c r="J32" s="372">
        <v>68.89457459926021</v>
      </c>
    </row>
    <row r="33" spans="3:10" x14ac:dyDescent="0.2">
      <c r="D33" s="416" t="s">
        <v>62</v>
      </c>
      <c r="E33" s="370">
        <v>23684.68149452408</v>
      </c>
      <c r="F33" s="370">
        <v>23130.773776546557</v>
      </c>
      <c r="G33" s="370">
        <v>290.12373037857606</v>
      </c>
      <c r="H33" s="370">
        <v>237.37396121883421</v>
      </c>
      <c r="I33" s="370">
        <v>0</v>
      </c>
      <c r="J33" s="370">
        <v>26.410026380117287</v>
      </c>
    </row>
    <row r="34" spans="3:10" x14ac:dyDescent="0.2">
      <c r="D34" s="416"/>
      <c r="E34" s="370"/>
      <c r="F34" s="370"/>
      <c r="G34" s="370"/>
      <c r="H34" s="370"/>
      <c r="I34" s="370"/>
      <c r="J34" s="370"/>
    </row>
    <row r="35" spans="3:10" x14ac:dyDescent="0.2">
      <c r="C35" s="246">
        <v>2019</v>
      </c>
      <c r="D35" s="257" t="s">
        <v>11</v>
      </c>
      <c r="E35" s="414">
        <f t="shared" ref="E35:J35" si="0">SUM(E36:E37)</f>
        <v>47394</v>
      </c>
      <c r="F35" s="414">
        <f t="shared" si="0"/>
        <v>43700</v>
      </c>
      <c r="G35" s="414">
        <f t="shared" si="0"/>
        <v>1888</v>
      </c>
      <c r="H35" s="414">
        <f t="shared" si="0"/>
        <v>1614</v>
      </c>
      <c r="I35" s="414">
        <f t="shared" si="0"/>
        <v>0</v>
      </c>
      <c r="J35" s="414">
        <f t="shared" si="0"/>
        <v>191</v>
      </c>
    </row>
    <row r="36" spans="3:10" x14ac:dyDescent="0.2">
      <c r="C36" s="362"/>
      <c r="D36" s="413" t="s">
        <v>328</v>
      </c>
      <c r="E36" s="370">
        <v>24368</v>
      </c>
      <c r="F36" s="372">
        <v>21743</v>
      </c>
      <c r="G36" s="372">
        <v>1261</v>
      </c>
      <c r="H36" s="372">
        <v>1271</v>
      </c>
      <c r="I36" s="373">
        <v>0</v>
      </c>
      <c r="J36" s="372">
        <v>92</v>
      </c>
    </row>
    <row r="37" spans="3:10" x14ac:dyDescent="0.2">
      <c r="C37" s="362"/>
      <c r="D37" s="413" t="s">
        <v>14</v>
      </c>
      <c r="E37" s="370">
        <v>23026</v>
      </c>
      <c r="F37" s="372">
        <v>21957</v>
      </c>
      <c r="G37" s="372">
        <v>627</v>
      </c>
      <c r="H37" s="372">
        <v>343</v>
      </c>
      <c r="I37" s="415">
        <v>0</v>
      </c>
      <c r="J37" s="372">
        <v>99</v>
      </c>
    </row>
    <row r="38" spans="3:10" x14ac:dyDescent="0.2">
      <c r="C38" s="88"/>
      <c r="D38" s="416" t="s">
        <v>61</v>
      </c>
      <c r="E38" s="370">
        <v>20068</v>
      </c>
      <c r="F38" s="372">
        <v>17009</v>
      </c>
      <c r="G38" s="372">
        <v>1429</v>
      </c>
      <c r="H38" s="372">
        <v>1544</v>
      </c>
      <c r="I38" s="415">
        <v>0</v>
      </c>
      <c r="J38" s="372">
        <v>86</v>
      </c>
    </row>
    <row r="39" spans="3:10" s="352" customFormat="1" x14ac:dyDescent="0.2">
      <c r="D39" s="416" t="s">
        <v>62</v>
      </c>
      <c r="E39" s="370">
        <v>27326</v>
      </c>
      <c r="F39" s="370">
        <v>26690</v>
      </c>
      <c r="G39" s="370">
        <v>459</v>
      </c>
      <c r="H39" s="370">
        <v>70</v>
      </c>
      <c r="I39" s="370">
        <v>0</v>
      </c>
      <c r="J39" s="370">
        <v>106</v>
      </c>
    </row>
    <row r="40" spans="3:10" x14ac:dyDescent="0.2">
      <c r="D40" s="416"/>
      <c r="E40" s="370"/>
      <c r="F40" s="370"/>
      <c r="G40" s="370"/>
      <c r="H40" s="370"/>
      <c r="I40" s="370"/>
      <c r="J40" s="370"/>
    </row>
    <row r="41" spans="3:10" x14ac:dyDescent="0.2">
      <c r="C41" s="246">
        <v>2020</v>
      </c>
      <c r="D41" s="257" t="s">
        <v>11</v>
      </c>
      <c r="E41" s="414">
        <f t="shared" ref="E41:J41" si="1">SUM(E42:E43)</f>
        <v>41643.839848595249</v>
      </c>
      <c r="F41" s="414">
        <f t="shared" si="1"/>
        <v>37691.57239783516</v>
      </c>
      <c r="G41" s="414">
        <f t="shared" si="1"/>
        <v>1869.6699220727223</v>
      </c>
      <c r="H41" s="414">
        <f t="shared" si="1"/>
        <v>1865.7298142761015</v>
      </c>
      <c r="I41" s="414">
        <f t="shared" si="1"/>
        <v>0</v>
      </c>
      <c r="J41" s="414">
        <f t="shared" si="1"/>
        <v>216.86771441126251</v>
      </c>
    </row>
    <row r="42" spans="3:10" x14ac:dyDescent="0.2">
      <c r="C42" s="362"/>
      <c r="D42" s="413" t="s">
        <v>328</v>
      </c>
      <c r="E42" s="370">
        <f>SUM(F42:J42)</f>
        <v>21771.831667621496</v>
      </c>
      <c r="F42" s="372">
        <v>18968.311811461568</v>
      </c>
      <c r="G42" s="372">
        <v>1296.2811517217988</v>
      </c>
      <c r="H42" s="372">
        <v>1386.428298559932</v>
      </c>
      <c r="I42" s="373">
        <v>0</v>
      </c>
      <c r="J42" s="372">
        <v>120.81040587819761</v>
      </c>
    </row>
    <row r="43" spans="3:10" x14ac:dyDescent="0.2">
      <c r="C43" s="362"/>
      <c r="D43" s="413" t="s">
        <v>14</v>
      </c>
      <c r="E43" s="370">
        <f>SUM(F43:J43)</f>
        <v>19872.008180973749</v>
      </c>
      <c r="F43" s="372">
        <v>18723.260586373592</v>
      </c>
      <c r="G43" s="372">
        <v>573.38877035092355</v>
      </c>
      <c r="H43" s="372">
        <v>479.30151571616932</v>
      </c>
      <c r="I43" s="415">
        <v>0</v>
      </c>
      <c r="J43" s="372">
        <v>96.057308533064912</v>
      </c>
    </row>
    <row r="44" spans="3:10" x14ac:dyDescent="0.2">
      <c r="C44" s="88"/>
      <c r="D44" s="416" t="s">
        <v>61</v>
      </c>
      <c r="E44" s="370">
        <f>SUM(F44:J44)</f>
        <v>19489.817724701614</v>
      </c>
      <c r="F44" s="372">
        <v>16304.89629164064</v>
      </c>
      <c r="G44" s="372">
        <v>1473.6203645505996</v>
      </c>
      <c r="H44" s="372">
        <v>1568.6926461345095</v>
      </c>
      <c r="I44" s="415">
        <v>0</v>
      </c>
      <c r="J44" s="372">
        <v>142.60842237586439</v>
      </c>
    </row>
    <row r="45" spans="3:10" x14ac:dyDescent="0.2">
      <c r="D45" s="416" t="s">
        <v>62</v>
      </c>
      <c r="E45" s="370">
        <f>SUM(F45:J45)</f>
        <v>22154.022123893505</v>
      </c>
      <c r="F45" s="370">
        <v>21386.676106194391</v>
      </c>
      <c r="G45" s="370">
        <v>396.04955752212311</v>
      </c>
      <c r="H45" s="370">
        <v>297.03716814159236</v>
      </c>
      <c r="I45" s="370">
        <v>0</v>
      </c>
      <c r="J45" s="370">
        <v>74.259292035398104</v>
      </c>
    </row>
    <row r="46" spans="3:10" x14ac:dyDescent="0.2">
      <c r="D46" s="416"/>
      <c r="E46" s="370"/>
      <c r="F46" s="370"/>
      <c r="G46" s="370"/>
      <c r="H46" s="370"/>
      <c r="I46" s="370"/>
      <c r="J46" s="370"/>
    </row>
    <row r="47" spans="3:10" x14ac:dyDescent="0.2">
      <c r="C47" s="246">
        <v>2021</v>
      </c>
      <c r="D47" s="257" t="s">
        <v>11</v>
      </c>
      <c r="E47" s="414">
        <f t="shared" ref="E47:J47" si="2">SUM(E48:E49)</f>
        <v>44441.231934872245</v>
      </c>
      <c r="F47" s="414">
        <f t="shared" si="2"/>
        <v>40180.40149354616</v>
      </c>
      <c r="G47" s="414">
        <f t="shared" si="2"/>
        <v>2145.1666913668887</v>
      </c>
      <c r="H47" s="414">
        <f t="shared" si="2"/>
        <v>2001.7450534792442</v>
      </c>
      <c r="I47" s="414">
        <f t="shared" si="2"/>
        <v>56.960442658374156</v>
      </c>
      <c r="J47" s="414">
        <f t="shared" si="2"/>
        <v>56.958253821572292</v>
      </c>
    </row>
    <row r="48" spans="3:10" x14ac:dyDescent="0.2">
      <c r="C48" s="362"/>
      <c r="D48" s="413" t="s">
        <v>328</v>
      </c>
      <c r="E48" s="370">
        <f>SUM(F48:J48)</f>
        <v>23497.18718856787</v>
      </c>
      <c r="F48" s="372">
        <v>20608.488798860581</v>
      </c>
      <c r="G48" s="372">
        <v>1437.231795316505</v>
      </c>
      <c r="H48" s="372">
        <v>1403.6618483784985</v>
      </c>
      <c r="I48" s="373">
        <v>21.359806897089825</v>
      </c>
      <c r="J48" s="372">
        <v>26.444939115198164</v>
      </c>
    </row>
    <row r="49" spans="3:10" x14ac:dyDescent="0.2">
      <c r="C49" s="362"/>
      <c r="D49" s="413" t="s">
        <v>14</v>
      </c>
      <c r="E49" s="370">
        <f>SUM(F49:J49)</f>
        <v>20944.044746304375</v>
      </c>
      <c r="F49" s="372">
        <v>19571.912694685583</v>
      </c>
      <c r="G49" s="372">
        <v>707.93489605038371</v>
      </c>
      <c r="H49" s="372">
        <v>598.08320510074589</v>
      </c>
      <c r="I49" s="415">
        <v>35.60063576128433</v>
      </c>
      <c r="J49" s="372">
        <v>30.513314706374128</v>
      </c>
    </row>
    <row r="50" spans="3:10" x14ac:dyDescent="0.2">
      <c r="C50" s="88"/>
      <c r="D50" s="416" t="s">
        <v>61</v>
      </c>
      <c r="E50" s="370">
        <f>SUM(F50:J50)</f>
        <v>19494.376308010087</v>
      </c>
      <c r="F50" s="372">
        <v>16147.976821233293</v>
      </c>
      <c r="G50" s="372">
        <v>1664.0489947401902</v>
      </c>
      <c r="H50" s="372">
        <v>1607.0832357815655</v>
      </c>
      <c r="I50" s="415">
        <v>39.669062926767694</v>
      </c>
      <c r="J50" s="372">
        <v>35.59819332826639</v>
      </c>
    </row>
    <row r="51" spans="3:10" x14ac:dyDescent="0.2">
      <c r="C51" s="352"/>
      <c r="D51" s="416" t="s">
        <v>62</v>
      </c>
      <c r="E51" s="370">
        <f>SUM(F51:J51)</f>
        <v>24946.855626863366</v>
      </c>
      <c r="F51" s="370">
        <v>24032.424672314039</v>
      </c>
      <c r="G51" s="370">
        <v>481.11769662671634</v>
      </c>
      <c r="H51" s="370">
        <v>394.66181769769929</v>
      </c>
      <c r="I51" s="370">
        <v>17.291379731606437</v>
      </c>
      <c r="J51" s="370">
        <v>21.360060493305888</v>
      </c>
    </row>
    <row r="52" spans="3:10" x14ac:dyDescent="0.2">
      <c r="D52" s="416"/>
      <c r="E52" s="370"/>
      <c r="F52" s="370"/>
      <c r="G52" s="370"/>
      <c r="H52" s="370"/>
      <c r="I52" s="370"/>
      <c r="J52" s="370"/>
    </row>
    <row r="53" spans="3:10" x14ac:dyDescent="0.2">
      <c r="C53" s="246">
        <v>2022</v>
      </c>
      <c r="D53" s="257" t="s">
        <v>11</v>
      </c>
      <c r="E53" s="414">
        <f t="shared" ref="E53:J53" si="3">SUM(E54:E55)</f>
        <v>56354.598275569188</v>
      </c>
      <c r="F53" s="414">
        <f t="shared" si="3"/>
        <v>51441.474275197354</v>
      </c>
      <c r="G53" s="414">
        <f t="shared" si="3"/>
        <v>2367.8634153906828</v>
      </c>
      <c r="H53" s="414">
        <f t="shared" si="3"/>
        <v>2319.6394016011345</v>
      </c>
      <c r="I53" s="414">
        <f t="shared" si="3"/>
        <v>35.364383561643798</v>
      </c>
      <c r="J53" s="414">
        <f t="shared" si="3"/>
        <v>190.25679981813559</v>
      </c>
    </row>
    <row r="54" spans="3:10" x14ac:dyDescent="0.2">
      <c r="C54" s="362"/>
      <c r="D54" s="413" t="s">
        <v>328</v>
      </c>
      <c r="E54" s="370">
        <v>30201.506672620249</v>
      </c>
      <c r="F54" s="372">
        <v>26771.002776342244</v>
      </c>
      <c r="G54" s="372">
        <v>1613.1885193302805</v>
      </c>
      <c r="H54" s="372">
        <v>1686.3285672300267</v>
      </c>
      <c r="I54" s="373">
        <v>0</v>
      </c>
      <c r="J54" s="372">
        <v>130.98680971752219</v>
      </c>
    </row>
    <row r="55" spans="3:10" x14ac:dyDescent="0.2">
      <c r="C55" s="362"/>
      <c r="D55" s="413" t="s">
        <v>14</v>
      </c>
      <c r="E55" s="370">
        <v>26153.091602948938</v>
      </c>
      <c r="F55" s="372">
        <v>24670.471498855113</v>
      </c>
      <c r="G55" s="372">
        <v>754.67489606040215</v>
      </c>
      <c r="H55" s="372">
        <v>633.3108343711076</v>
      </c>
      <c r="I55" s="415">
        <v>35.364383561643798</v>
      </c>
      <c r="J55" s="372">
        <v>59.269990100613398</v>
      </c>
    </row>
    <row r="56" spans="3:10" x14ac:dyDescent="0.2">
      <c r="C56" s="88"/>
      <c r="D56" s="416" t="s">
        <v>61</v>
      </c>
      <c r="E56" s="370">
        <v>21094.854794520455</v>
      </c>
      <c r="F56" s="372">
        <v>17399.276712328468</v>
      </c>
      <c r="G56" s="372">
        <v>1803.5835616438374</v>
      </c>
      <c r="H56" s="372">
        <v>1785.9013698630154</v>
      </c>
      <c r="I56" s="415">
        <v>35.364383561643798</v>
      </c>
      <c r="J56" s="372">
        <v>70.728767123287597</v>
      </c>
    </row>
    <row r="57" spans="3:10" x14ac:dyDescent="0.2">
      <c r="C57" s="352"/>
      <c r="D57" s="416" t="s">
        <v>62</v>
      </c>
      <c r="E57" s="370">
        <v>35259.743481048077</v>
      </c>
      <c r="F57" s="370">
        <v>34042.197562868416</v>
      </c>
      <c r="G57" s="370">
        <v>564.27985374684772</v>
      </c>
      <c r="H57" s="370">
        <v>533.73803173812144</v>
      </c>
      <c r="I57" s="370">
        <v>0</v>
      </c>
      <c r="J57" s="370">
        <v>119.52803269484801</v>
      </c>
    </row>
    <row r="58" spans="3:10" x14ac:dyDescent="0.2">
      <c r="C58" s="237"/>
      <c r="D58" s="417"/>
      <c r="E58" s="418"/>
      <c r="F58" s="418"/>
      <c r="G58" s="418"/>
      <c r="H58" s="418"/>
      <c r="I58" s="418"/>
      <c r="J58" s="418"/>
    </row>
    <row r="59" spans="3:10" x14ac:dyDescent="0.2">
      <c r="D59" s="416"/>
      <c r="E59" s="370"/>
      <c r="F59" s="370"/>
      <c r="G59" s="370"/>
      <c r="H59" s="370"/>
      <c r="I59" s="370"/>
      <c r="J59" s="370"/>
    </row>
    <row r="60" spans="3:10" x14ac:dyDescent="0.2">
      <c r="C60" s="354" t="s">
        <v>487</v>
      </c>
    </row>
  </sheetData>
  <customSheetViews>
    <customSheetView guid="{2C045F60-6AB2-44F0-B91E-AB5C1A883BD2}" showPageBreaks="1" printArea="1" hiddenRows="1" view="pageBreakPreview">
      <selection activeCell="E32" sqref="E32"/>
      <pageMargins left="0.7" right="0.7" top="0.75" bottom="0.75" header="0.3" footer="0.3"/>
      <pageSetup scale="70" orientation="portrait" r:id="rId1"/>
    </customSheetView>
    <customSheetView guid="{F1F7BD3E-FC2C-462F-A022-5270024FE9F6}" showPageBreaks="1" view="pageBreakPreview">
      <selection activeCell="K48" sqref="K48"/>
      <pageMargins left="0.7" right="0.7" top="0.75" bottom="0.75" header="0.3" footer="0.3"/>
      <pageSetup scale="70" orientation="portrait" r:id="rId2"/>
    </customSheetView>
  </customSheetViews>
  <mergeCells count="1">
    <mergeCell ref="C7:J7"/>
  </mergeCells>
  <pageMargins left="0.7" right="0.7" top="0.75" bottom="0.75" header="0.3" footer="0.3"/>
  <pageSetup scale="70" orientation="portrait" r:id="rId3"/>
  <ignoredErrors>
    <ignoredError sqref="F41:J41 E53:J53 E35:J35 F47:J47" formulaRange="1"/>
  </ignoredErrors>
  <drawing r:id="rId4"/>
  <legacyDrawing r:id="rId5"/>
  <oleObjects>
    <mc:AlternateContent xmlns:mc="http://schemas.openxmlformats.org/markup-compatibility/2006">
      <mc:Choice Requires="x14">
        <oleObject progId="MSPhotoEd.3" shapeId="668673" r:id="rId6">
          <objectPr defaultSize="0" autoPict="0" r:id="rId7">
            <anchor moveWithCells="1" sizeWithCells="1">
              <from>
                <xdr:col>0</xdr:col>
                <xdr:colOff>57150</xdr:colOff>
                <xdr:row>0</xdr:row>
                <xdr:rowOff>66675</xdr:rowOff>
              </from>
              <to>
                <xdr:col>1</xdr:col>
                <xdr:colOff>238125</xdr:colOff>
                <xdr:row>3</xdr:row>
                <xdr:rowOff>95250</xdr:rowOff>
              </to>
            </anchor>
          </objectPr>
        </oleObject>
      </mc:Choice>
      <mc:Fallback>
        <oleObject progId="MSPhotoEd.3" shapeId="66867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S304"/>
  <sheetViews>
    <sheetView zoomScaleNormal="100" zoomScaleSheetLayoutView="100" workbookViewId="0">
      <selection activeCell="O5" sqref="O5"/>
    </sheetView>
  </sheetViews>
  <sheetFormatPr defaultRowHeight="12.75" x14ac:dyDescent="0.2"/>
  <cols>
    <col min="1" max="1" width="9.140625" style="358"/>
    <col min="2" max="2" width="9.140625" style="358" customWidth="1"/>
    <col min="3" max="3" width="30" style="358" customWidth="1"/>
    <col min="4" max="10" width="9.140625" style="358"/>
    <col min="11" max="15" width="10.42578125" style="358" customWidth="1"/>
    <col min="16" max="16384" width="9.140625" style="358"/>
  </cols>
  <sheetData>
    <row r="2" spans="2:45" x14ac:dyDescent="0.2">
      <c r="H2" s="354"/>
    </row>
    <row r="3" spans="2:45" x14ac:dyDescent="0.2">
      <c r="M3" s="354" t="s">
        <v>517</v>
      </c>
    </row>
    <row r="4" spans="2:45" ht="15" customHeight="1" x14ac:dyDescent="0.25">
      <c r="D4" s="510"/>
    </row>
    <row r="5" spans="2:45" ht="12.75" customHeight="1" x14ac:dyDescent="0.2"/>
    <row r="7" spans="2:45" ht="15.75" x14ac:dyDescent="0.25">
      <c r="B7" s="349" t="s">
        <v>412</v>
      </c>
      <c r="C7" s="533" t="s">
        <v>521</v>
      </c>
      <c r="D7" s="533"/>
      <c r="E7" s="533"/>
      <c r="F7" s="533"/>
      <c r="G7" s="533"/>
      <c r="H7" s="533"/>
      <c r="I7" s="533"/>
      <c r="J7" s="533"/>
      <c r="K7" s="533"/>
      <c r="L7" s="533"/>
      <c r="M7" s="533"/>
      <c r="N7" s="533"/>
      <c r="O7" s="533"/>
    </row>
    <row r="8" spans="2:45" ht="12.75" customHeight="1" x14ac:dyDescent="0.25">
      <c r="B8" s="243"/>
      <c r="C8" s="356"/>
    </row>
    <row r="9" spans="2:45" ht="44.25" customHeight="1" x14ac:dyDescent="0.2">
      <c r="B9" s="258"/>
      <c r="C9" s="419" t="s">
        <v>1</v>
      </c>
      <c r="D9" s="420">
        <v>2011</v>
      </c>
      <c r="E9" s="420">
        <v>2012</v>
      </c>
      <c r="F9" s="420">
        <v>2013</v>
      </c>
      <c r="G9" s="420">
        <v>2014</v>
      </c>
      <c r="H9" s="420">
        <v>2015</v>
      </c>
      <c r="I9" s="420">
        <v>2016</v>
      </c>
      <c r="J9" s="420">
        <v>2017</v>
      </c>
      <c r="K9" s="420">
        <v>2018</v>
      </c>
      <c r="L9" s="420">
        <v>2019</v>
      </c>
      <c r="M9" s="420">
        <v>2020</v>
      </c>
      <c r="N9" s="420">
        <v>2021</v>
      </c>
      <c r="O9" s="420">
        <v>2022</v>
      </c>
      <c r="P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row>
    <row r="10" spans="2:45" x14ac:dyDescent="0.2">
      <c r="B10" s="258"/>
      <c r="C10" s="258"/>
      <c r="D10" s="352"/>
      <c r="E10" s="352"/>
      <c r="F10" s="352"/>
      <c r="G10" s="352"/>
      <c r="H10" s="352"/>
      <c r="I10" s="352"/>
      <c r="J10" s="352"/>
      <c r="K10" s="352"/>
      <c r="L10" s="352"/>
      <c r="M10" s="352"/>
      <c r="N10" s="352"/>
      <c r="O10" s="352"/>
      <c r="P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row>
    <row r="11" spans="2:45" x14ac:dyDescent="0.2">
      <c r="B11" s="258"/>
      <c r="C11" s="257" t="s">
        <v>2</v>
      </c>
      <c r="D11" s="421">
        <v>35266.934696431861</v>
      </c>
      <c r="E11" s="421">
        <v>36401</v>
      </c>
      <c r="F11" s="421">
        <v>36105.910000000003</v>
      </c>
      <c r="G11" s="421">
        <v>37643</v>
      </c>
      <c r="H11" s="236">
        <v>39138.211303648699</v>
      </c>
      <c r="I11" s="236">
        <v>40411</v>
      </c>
      <c r="J11" s="236">
        <v>40856.069226509862</v>
      </c>
      <c r="K11" s="236">
        <v>44743.022834684329</v>
      </c>
      <c r="L11" s="236">
        <f t="shared" ref="L11:M13" si="0">+L15+L20+L24+L28+L32+L36+L40+L44+L52</f>
        <v>47395</v>
      </c>
      <c r="M11" s="236">
        <f t="shared" si="0"/>
        <v>41643.83984859522</v>
      </c>
      <c r="N11" s="236">
        <f>+N15+N20+N24+N28+N32+N36+N40+N44+N52+N48</f>
        <v>44441.231934868803</v>
      </c>
      <c r="O11" s="236">
        <v>56354.598275565724</v>
      </c>
      <c r="P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row>
    <row r="12" spans="2:45" x14ac:dyDescent="0.2">
      <c r="B12" s="258"/>
      <c r="C12" s="382" t="s">
        <v>3</v>
      </c>
      <c r="D12" s="234">
        <v>17981.426284067486</v>
      </c>
      <c r="E12" s="234">
        <v>18059</v>
      </c>
      <c r="F12" s="234">
        <v>18060.79</v>
      </c>
      <c r="G12" s="234">
        <v>18341</v>
      </c>
      <c r="H12" s="422">
        <v>20085.89880259342</v>
      </c>
      <c r="I12" s="422">
        <v>20015</v>
      </c>
      <c r="J12" s="422">
        <v>21313.163052292344</v>
      </c>
      <c r="K12" s="383">
        <v>22315.710681158122</v>
      </c>
      <c r="L12" s="383">
        <f t="shared" si="0"/>
        <v>24367</v>
      </c>
      <c r="M12" s="383">
        <f t="shared" si="0"/>
        <v>21771.831667621518</v>
      </c>
      <c r="N12" s="383">
        <f>+N16+N21+N25+N29+N33+N37+N41+N45+N53</f>
        <v>23488.033476597357</v>
      </c>
      <c r="O12" s="383">
        <v>30201.506672620249</v>
      </c>
      <c r="P12" s="352"/>
      <c r="W12" s="352"/>
      <c r="X12" s="352"/>
      <c r="Y12" s="352"/>
      <c r="Z12" s="352"/>
      <c r="AA12" s="352"/>
      <c r="AB12" s="352"/>
      <c r="AC12" s="352"/>
      <c r="AD12" s="352"/>
      <c r="AE12" s="352"/>
      <c r="AF12" s="352"/>
      <c r="AG12" s="352"/>
      <c r="AH12" s="352"/>
      <c r="AI12" s="352"/>
      <c r="AJ12" s="352"/>
      <c r="AK12" s="352"/>
      <c r="AL12" s="352"/>
      <c r="AM12" s="352"/>
      <c r="AN12" s="352"/>
      <c r="AO12" s="352"/>
      <c r="AP12" s="352"/>
    </row>
    <row r="13" spans="2:45" s="259" customFormat="1" x14ac:dyDescent="0.2">
      <c r="C13" s="382" t="s">
        <v>4</v>
      </c>
      <c r="D13" s="234">
        <v>17285.508412364365</v>
      </c>
      <c r="E13" s="234">
        <v>18342</v>
      </c>
      <c r="F13" s="234">
        <v>18045.12</v>
      </c>
      <c r="G13" s="234">
        <v>19302</v>
      </c>
      <c r="H13" s="422">
        <v>19052.312501055279</v>
      </c>
      <c r="I13" s="422">
        <v>20396</v>
      </c>
      <c r="J13" s="422">
        <v>19542.906174217282</v>
      </c>
      <c r="K13" s="383">
        <v>22427.312153526203</v>
      </c>
      <c r="L13" s="383">
        <f t="shared" si="0"/>
        <v>23026</v>
      </c>
      <c r="M13" s="383">
        <f t="shared" si="0"/>
        <v>19872.008180973709</v>
      </c>
      <c r="N13" s="383">
        <f>+N17+N22+N26+N30+N34+N38+N42+N46+N54</f>
        <v>20942.010571133367</v>
      </c>
      <c r="O13" s="383">
        <v>26153.091602948938</v>
      </c>
      <c r="R13" s="358"/>
      <c r="S13" s="358"/>
      <c r="T13" s="358"/>
      <c r="U13" s="358"/>
      <c r="V13" s="358"/>
      <c r="W13" s="260"/>
      <c r="X13" s="260"/>
      <c r="Y13" s="260"/>
      <c r="Z13" s="260"/>
      <c r="AA13" s="260"/>
      <c r="AB13" s="260"/>
      <c r="AC13" s="260"/>
      <c r="AD13" s="260"/>
      <c r="AE13" s="260"/>
      <c r="AF13" s="260"/>
      <c r="AG13" s="260"/>
      <c r="AH13" s="260"/>
      <c r="AI13" s="260"/>
      <c r="AJ13" s="260"/>
      <c r="AK13" s="260"/>
      <c r="AL13" s="260"/>
      <c r="AM13" s="260"/>
      <c r="AN13" s="260"/>
      <c r="AO13" s="260"/>
      <c r="AP13" s="260"/>
    </row>
    <row r="15" spans="2:45" x14ac:dyDescent="0.2">
      <c r="B15" s="258"/>
      <c r="C15" s="257" t="s">
        <v>165</v>
      </c>
      <c r="D15" s="236">
        <v>3077.5505653660475</v>
      </c>
      <c r="E15" s="236">
        <v>3398</v>
      </c>
      <c r="F15" s="236">
        <v>3544.22</v>
      </c>
      <c r="G15" s="236">
        <v>3916</v>
      </c>
      <c r="H15" s="236">
        <v>3865.8911622134215</v>
      </c>
      <c r="I15" s="236">
        <v>3092</v>
      </c>
      <c r="J15" s="236">
        <v>3530.9397659530546</v>
      </c>
      <c r="K15" s="236">
        <v>4004.7273119036217</v>
      </c>
      <c r="L15" s="236">
        <v>5070</v>
      </c>
      <c r="M15" s="236">
        <f>SUM(M16:M17)</f>
        <v>4288.8331204841425</v>
      </c>
      <c r="N15" s="236">
        <v>4918.9437653544537</v>
      </c>
      <c r="O15" s="236">
        <v>5667.7727610823777</v>
      </c>
      <c r="W15" s="352"/>
      <c r="X15" s="352"/>
      <c r="Y15" s="352"/>
      <c r="Z15" s="352"/>
      <c r="AA15" s="352"/>
      <c r="AB15" s="352"/>
      <c r="AC15" s="352"/>
      <c r="AD15" s="352"/>
      <c r="AE15" s="352"/>
      <c r="AF15" s="352"/>
      <c r="AG15" s="352"/>
      <c r="AH15" s="352"/>
      <c r="AI15" s="352"/>
      <c r="AJ15" s="352"/>
      <c r="AK15" s="352"/>
      <c r="AL15" s="352"/>
      <c r="AM15" s="352"/>
      <c r="AN15" s="352"/>
      <c r="AO15" s="352"/>
      <c r="AP15" s="352"/>
    </row>
    <row r="16" spans="2:45" x14ac:dyDescent="0.2">
      <c r="B16" s="258"/>
      <c r="C16" s="382" t="s">
        <v>3</v>
      </c>
      <c r="D16" s="234">
        <v>1779.1505332037787</v>
      </c>
      <c r="E16" s="262">
        <v>1957</v>
      </c>
      <c r="F16" s="262">
        <v>2162.4</v>
      </c>
      <c r="G16" s="262">
        <v>2433.889742575625</v>
      </c>
      <c r="H16" s="422">
        <v>2224.7306424472658</v>
      </c>
      <c r="I16" s="422">
        <v>1686</v>
      </c>
      <c r="J16" s="422">
        <v>2090.0527292871052</v>
      </c>
      <c r="K16" s="373">
        <v>2356.2669213594736</v>
      </c>
      <c r="L16" s="373">
        <v>2763</v>
      </c>
      <c r="M16" s="373">
        <v>2441.9462418582407</v>
      </c>
      <c r="N16" s="373">
        <v>2715.8084860147646</v>
      </c>
      <c r="O16" s="373">
        <v>3175.0114685089175</v>
      </c>
      <c r="W16" s="352"/>
      <c r="X16" s="352"/>
      <c r="Y16" s="352"/>
      <c r="Z16" s="352"/>
      <c r="AA16" s="352"/>
      <c r="AB16" s="352"/>
      <c r="AC16" s="352"/>
      <c r="AD16" s="352"/>
      <c r="AE16" s="352"/>
      <c r="AF16" s="352"/>
      <c r="AG16" s="352"/>
      <c r="AH16" s="352"/>
      <c r="AI16" s="352"/>
      <c r="AJ16" s="352"/>
      <c r="AK16" s="352"/>
      <c r="AL16" s="352"/>
      <c r="AM16" s="352"/>
      <c r="AN16" s="352"/>
      <c r="AO16" s="352"/>
      <c r="AP16" s="352"/>
    </row>
    <row r="17" spans="2:42" x14ac:dyDescent="0.2">
      <c r="B17" s="258"/>
      <c r="C17" s="382" t="s">
        <v>4</v>
      </c>
      <c r="D17" s="262">
        <v>1298.4000321622689</v>
      </c>
      <c r="E17" s="234">
        <v>1441</v>
      </c>
      <c r="F17" s="234">
        <v>1381.82</v>
      </c>
      <c r="G17" s="234">
        <v>1482</v>
      </c>
      <c r="H17" s="423">
        <v>1641.1605197661556</v>
      </c>
      <c r="I17" s="423">
        <v>1405</v>
      </c>
      <c r="J17" s="423">
        <v>1440.887036665951</v>
      </c>
      <c r="K17" s="373">
        <v>1648.4603905441481</v>
      </c>
      <c r="L17" s="373">
        <v>2307</v>
      </c>
      <c r="M17" s="373">
        <v>1846.886878625902</v>
      </c>
      <c r="N17" s="373">
        <v>2203.1352793396891</v>
      </c>
      <c r="O17" s="373">
        <v>2492.7612925734543</v>
      </c>
      <c r="W17" s="352"/>
      <c r="X17" s="352"/>
      <c r="Y17" s="352"/>
      <c r="Z17" s="352"/>
      <c r="AA17" s="352"/>
      <c r="AB17" s="352"/>
      <c r="AC17" s="352"/>
      <c r="AD17" s="352"/>
      <c r="AE17" s="352"/>
      <c r="AF17" s="352"/>
      <c r="AG17" s="352"/>
      <c r="AH17" s="352"/>
      <c r="AI17" s="352"/>
      <c r="AJ17" s="352"/>
      <c r="AK17" s="352"/>
      <c r="AL17" s="352"/>
      <c r="AM17" s="352"/>
      <c r="AN17" s="352"/>
      <c r="AO17" s="352"/>
      <c r="AP17" s="352"/>
    </row>
    <row r="18" spans="2:42" x14ac:dyDescent="0.2">
      <c r="B18" s="258"/>
      <c r="W18" s="352"/>
      <c r="X18" s="352"/>
      <c r="Y18" s="352"/>
      <c r="Z18" s="352"/>
      <c r="AA18" s="352"/>
      <c r="AB18" s="352"/>
      <c r="AC18" s="352"/>
      <c r="AD18" s="352"/>
      <c r="AE18" s="352"/>
      <c r="AF18" s="352"/>
      <c r="AG18" s="352"/>
      <c r="AH18" s="352"/>
      <c r="AI18" s="352"/>
      <c r="AJ18" s="352"/>
      <c r="AK18" s="352"/>
      <c r="AL18" s="352"/>
      <c r="AM18" s="352"/>
      <c r="AN18" s="352"/>
      <c r="AO18" s="352"/>
      <c r="AP18" s="352"/>
    </row>
    <row r="19" spans="2:42" x14ac:dyDescent="0.2">
      <c r="B19" s="258"/>
      <c r="C19" s="257" t="s">
        <v>154</v>
      </c>
      <c r="D19" s="254"/>
      <c r="E19" s="254"/>
      <c r="F19" s="254"/>
      <c r="G19" s="254"/>
      <c r="H19" s="254"/>
      <c r="I19" s="254"/>
      <c r="J19" s="254"/>
      <c r="K19" s="254"/>
      <c r="L19" s="254"/>
      <c r="M19" s="254"/>
      <c r="N19" s="254"/>
      <c r="O19" s="254"/>
    </row>
    <row r="20" spans="2:42" x14ac:dyDescent="0.2">
      <c r="B20" s="258"/>
      <c r="C20" s="257" t="s">
        <v>166</v>
      </c>
      <c r="D20" s="236">
        <v>11784.057291679866</v>
      </c>
      <c r="E20" s="236">
        <v>10837</v>
      </c>
      <c r="F20" s="236">
        <v>11520.029999999999</v>
      </c>
      <c r="G20" s="236">
        <v>11780</v>
      </c>
      <c r="H20" s="236">
        <v>11863.672079927162</v>
      </c>
      <c r="I20" s="236">
        <v>13474</v>
      </c>
      <c r="J20" s="236">
        <v>14203.42443322371</v>
      </c>
      <c r="K20" s="236">
        <v>14143.751605634921</v>
      </c>
      <c r="L20" s="236">
        <v>15233</v>
      </c>
      <c r="M20" s="236">
        <f>SUM(M21:M22)</f>
        <v>14364.363128883131</v>
      </c>
      <c r="N20" s="236">
        <v>13756.980363453182</v>
      </c>
      <c r="O20" s="236">
        <v>17697.455123208154</v>
      </c>
    </row>
    <row r="21" spans="2:42" x14ac:dyDescent="0.2">
      <c r="B21" s="258"/>
      <c r="C21" s="382" t="s">
        <v>3</v>
      </c>
      <c r="D21" s="225">
        <v>5936.8589170655059</v>
      </c>
      <c r="E21" s="225">
        <v>5004</v>
      </c>
      <c r="F21" s="225">
        <v>5058.1000000000004</v>
      </c>
      <c r="G21" s="225">
        <v>5382</v>
      </c>
      <c r="H21" s="424">
        <v>5425.5363573616141</v>
      </c>
      <c r="I21" s="424">
        <v>6418</v>
      </c>
      <c r="J21" s="424">
        <v>6533.0784077654043</v>
      </c>
      <c r="K21" s="373">
        <v>6002</v>
      </c>
      <c r="L21" s="373">
        <v>7280</v>
      </c>
      <c r="M21" s="373">
        <v>6385.9512061763253</v>
      </c>
      <c r="N21" s="373">
        <v>6130.4110571827405</v>
      </c>
      <c r="O21" s="373">
        <v>7983.357338085134</v>
      </c>
    </row>
    <row r="22" spans="2:42" x14ac:dyDescent="0.2">
      <c r="B22" s="258"/>
      <c r="C22" s="382" t="s">
        <v>4</v>
      </c>
      <c r="D22" s="225">
        <v>5847.1983746143596</v>
      </c>
      <c r="E22" s="225">
        <v>5833</v>
      </c>
      <c r="F22" s="225">
        <v>6461.9400000000005</v>
      </c>
      <c r="G22" s="225">
        <v>6397</v>
      </c>
      <c r="H22" s="424">
        <v>6438.1357225655483</v>
      </c>
      <c r="I22" s="424">
        <v>7054</v>
      </c>
      <c r="J22" s="424">
        <v>7670.346025458196</v>
      </c>
      <c r="K22" s="425">
        <v>8141.7516056349214</v>
      </c>
      <c r="L22" s="425">
        <v>7953</v>
      </c>
      <c r="M22" s="425">
        <v>7978.4119227068059</v>
      </c>
      <c r="N22" s="425">
        <v>7626.5693062704413</v>
      </c>
      <c r="O22" s="425">
        <v>9714.0977851230291</v>
      </c>
    </row>
    <row r="23" spans="2:42" x14ac:dyDescent="0.2">
      <c r="B23" s="258"/>
    </row>
    <row r="24" spans="2:42" x14ac:dyDescent="0.2">
      <c r="B24" s="258"/>
      <c r="C24" s="257" t="s">
        <v>486</v>
      </c>
      <c r="D24" s="236">
        <v>2754.6441959014182</v>
      </c>
      <c r="E24" s="236">
        <v>2972</v>
      </c>
      <c r="F24" s="236">
        <v>2846.84</v>
      </c>
      <c r="G24" s="236">
        <v>3458.6870996946914</v>
      </c>
      <c r="H24" s="236">
        <v>3124</v>
      </c>
      <c r="I24" s="236">
        <v>3336</v>
      </c>
      <c r="J24" s="236">
        <v>2840.3113826698755</v>
      </c>
      <c r="K24" s="236">
        <v>3750.3032187842</v>
      </c>
      <c r="L24" s="236">
        <v>3328</v>
      </c>
      <c r="M24" s="236">
        <f>SUM(M25:M26)</f>
        <v>3071.863819159767</v>
      </c>
      <c r="N24" s="236">
        <v>3261.9375844175456</v>
      </c>
      <c r="O24" s="236">
        <v>3313.7663824546435</v>
      </c>
    </row>
    <row r="25" spans="2:42" x14ac:dyDescent="0.2">
      <c r="B25" s="258"/>
      <c r="C25" s="382" t="s">
        <v>3</v>
      </c>
      <c r="D25" s="234">
        <v>707.15840232045014</v>
      </c>
      <c r="E25" s="234">
        <v>776</v>
      </c>
      <c r="F25" s="234">
        <v>731.98</v>
      </c>
      <c r="G25" s="234">
        <v>868.06445129364295</v>
      </c>
      <c r="H25" s="234">
        <v>910</v>
      </c>
      <c r="I25" s="234">
        <v>994</v>
      </c>
      <c r="J25" s="234">
        <v>832.80228891034335</v>
      </c>
      <c r="K25" s="373">
        <v>972.24942361094497</v>
      </c>
      <c r="L25" s="373">
        <v>1012</v>
      </c>
      <c r="M25" s="373">
        <v>723.87740832002999</v>
      </c>
      <c r="N25" s="373">
        <v>879.81712955614125</v>
      </c>
      <c r="O25" s="373">
        <v>1137.59418270373</v>
      </c>
    </row>
    <row r="26" spans="2:42" s="252" customFormat="1" x14ac:dyDescent="0.2">
      <c r="C26" s="382" t="s">
        <v>4</v>
      </c>
      <c r="D26" s="225">
        <v>2047.485793580968</v>
      </c>
      <c r="E26" s="225">
        <v>2196</v>
      </c>
      <c r="F26" s="225">
        <v>2114.86</v>
      </c>
      <c r="G26" s="225">
        <v>2590.6226484010517</v>
      </c>
      <c r="H26" s="225">
        <v>2214</v>
      </c>
      <c r="I26" s="225">
        <v>2342</v>
      </c>
      <c r="J26" s="225">
        <v>2007.5090937595339</v>
      </c>
      <c r="K26" s="373">
        <v>2778.0537951732549</v>
      </c>
      <c r="L26" s="373">
        <v>2315</v>
      </c>
      <c r="M26" s="373">
        <v>2347.9864108397369</v>
      </c>
      <c r="N26" s="373">
        <v>2382.1204548614041</v>
      </c>
      <c r="O26" s="373">
        <v>2176.1721997509085</v>
      </c>
      <c r="R26" s="358"/>
      <c r="S26" s="358"/>
      <c r="T26" s="358"/>
      <c r="U26" s="358"/>
      <c r="V26" s="358"/>
    </row>
    <row r="27" spans="2:42" s="252" customFormat="1" x14ac:dyDescent="0.2"/>
    <row r="28" spans="2:42" x14ac:dyDescent="0.2">
      <c r="B28" s="258"/>
      <c r="C28" s="257" t="s">
        <v>482</v>
      </c>
      <c r="D28" s="236">
        <v>6558.1226152722038</v>
      </c>
      <c r="E28" s="236">
        <v>7673</v>
      </c>
      <c r="F28" s="236">
        <v>7061.02</v>
      </c>
      <c r="G28" s="236">
        <v>7473.7587157208663</v>
      </c>
      <c r="H28" s="236">
        <v>8441</v>
      </c>
      <c r="I28" s="236">
        <v>8753</v>
      </c>
      <c r="J28" s="236">
        <v>8570.3614274666343</v>
      </c>
      <c r="K28" s="236">
        <v>8984.3598181969628</v>
      </c>
      <c r="L28" s="236">
        <v>8711</v>
      </c>
      <c r="M28" s="236">
        <f>SUM(M29:M30)</f>
        <v>6714.5092366908866</v>
      </c>
      <c r="N28" s="236">
        <v>7814.7850949943204</v>
      </c>
      <c r="O28" s="236">
        <v>9576.0975870956681</v>
      </c>
    </row>
    <row r="29" spans="2:42" x14ac:dyDescent="0.2">
      <c r="B29" s="258"/>
      <c r="C29" s="382" t="s">
        <v>3</v>
      </c>
      <c r="D29" s="234">
        <v>2492.2490032333762</v>
      </c>
      <c r="E29" s="234">
        <v>2869</v>
      </c>
      <c r="F29" s="234">
        <v>2467.41</v>
      </c>
      <c r="G29" s="234">
        <v>2765.2063831881924</v>
      </c>
      <c r="H29" s="234">
        <v>3205</v>
      </c>
      <c r="I29" s="234">
        <v>3078</v>
      </c>
      <c r="J29" s="234">
        <v>3277.2117904496508</v>
      </c>
      <c r="K29" s="373">
        <v>3485.3775584558225</v>
      </c>
      <c r="L29" s="373">
        <v>3053</v>
      </c>
      <c r="M29" s="373">
        <v>2609.1803379629869</v>
      </c>
      <c r="N29" s="373">
        <v>3034.1733829466639</v>
      </c>
      <c r="O29" s="373">
        <v>3380.3505929113771</v>
      </c>
    </row>
    <row r="30" spans="2:42" s="252" customFormat="1" x14ac:dyDescent="0.2">
      <c r="C30" s="382" t="s">
        <v>4</v>
      </c>
      <c r="D30" s="225">
        <v>4065.8736120388276</v>
      </c>
      <c r="E30" s="225">
        <v>4804</v>
      </c>
      <c r="F30" s="225">
        <v>4593.6099999999997</v>
      </c>
      <c r="G30" s="225">
        <v>4708.5523325326822</v>
      </c>
      <c r="H30" s="225">
        <v>5236</v>
      </c>
      <c r="I30" s="225">
        <v>5675</v>
      </c>
      <c r="J30" s="225">
        <v>5293.1496370169352</v>
      </c>
      <c r="K30" s="373">
        <v>5498.9822597411403</v>
      </c>
      <c r="L30" s="373">
        <v>5658</v>
      </c>
      <c r="M30" s="373">
        <v>4105.3288987278993</v>
      </c>
      <c r="N30" s="373">
        <v>4780.6117120476565</v>
      </c>
      <c r="O30" s="373">
        <v>6195.7469941842937</v>
      </c>
    </row>
    <row r="31" spans="2:42" s="252" customFormat="1" x14ac:dyDescent="0.2"/>
    <row r="32" spans="2:42" x14ac:dyDescent="0.2">
      <c r="B32" s="258"/>
      <c r="C32" s="257" t="s">
        <v>167</v>
      </c>
      <c r="D32" s="236">
        <v>867.0500469162032</v>
      </c>
      <c r="E32" s="236">
        <v>800</v>
      </c>
      <c r="F32" s="236">
        <v>801.57</v>
      </c>
      <c r="G32" s="236">
        <v>651.61719434115298</v>
      </c>
      <c r="H32" s="236">
        <v>740</v>
      </c>
      <c r="I32" s="236">
        <v>741</v>
      </c>
      <c r="J32" s="236">
        <v>1035.7517020265336</v>
      </c>
      <c r="K32" s="236">
        <v>595.48693973560648</v>
      </c>
      <c r="L32" s="236">
        <v>1281</v>
      </c>
      <c r="M32" s="236">
        <f>SUM(M33:M34)</f>
        <v>810.94205069444706</v>
      </c>
      <c r="N32" s="236">
        <v>517.70901256842967</v>
      </c>
      <c r="O32" s="236">
        <v>668.8041063867438</v>
      </c>
      <c r="P32" s="252"/>
      <c r="R32" s="252"/>
    </row>
    <row r="33" spans="2:20" x14ac:dyDescent="0.2">
      <c r="B33" s="258"/>
      <c r="C33" s="382" t="s">
        <v>3</v>
      </c>
      <c r="D33" s="234">
        <v>844.86996099908401</v>
      </c>
      <c r="E33" s="234">
        <v>747</v>
      </c>
      <c r="F33" s="234">
        <v>763.83</v>
      </c>
      <c r="G33" s="234">
        <v>611.66617245952648</v>
      </c>
      <c r="H33" s="234">
        <v>687</v>
      </c>
      <c r="I33" s="234">
        <v>670</v>
      </c>
      <c r="J33" s="234">
        <v>988.23315155198668</v>
      </c>
      <c r="K33" s="373">
        <v>447.46771139673416</v>
      </c>
      <c r="L33" s="373">
        <v>1111</v>
      </c>
      <c r="M33" s="373">
        <v>737.66778560820421</v>
      </c>
      <c r="N33" s="373">
        <v>478.04218898394123</v>
      </c>
      <c r="O33" s="373">
        <v>609.53411628613048</v>
      </c>
    </row>
    <row r="34" spans="2:20" s="252" customFormat="1" x14ac:dyDescent="0.2">
      <c r="C34" s="382" t="s">
        <v>4</v>
      </c>
      <c r="D34" s="234">
        <v>22.1800859171192</v>
      </c>
      <c r="E34" s="234">
        <v>53</v>
      </c>
      <c r="F34" s="234">
        <v>37.729999999999997</v>
      </c>
      <c r="G34" s="234">
        <v>39.951021881626502</v>
      </c>
      <c r="H34" s="234">
        <v>53</v>
      </c>
      <c r="I34" s="234">
        <v>71</v>
      </c>
      <c r="J34" s="234">
        <v>47.518550474546998</v>
      </c>
      <c r="K34" s="373">
        <v>148.0192283388723</v>
      </c>
      <c r="L34" s="373">
        <v>170</v>
      </c>
      <c r="M34" s="373">
        <v>73.274265086242806</v>
      </c>
      <c r="N34" s="373">
        <v>39.666823584488462</v>
      </c>
      <c r="O34" s="373">
        <v>59.269990100613398</v>
      </c>
      <c r="P34" s="358"/>
      <c r="R34" s="358"/>
      <c r="S34" s="358"/>
      <c r="T34" s="358"/>
    </row>
    <row r="35" spans="2:20" s="252" customFormat="1" x14ac:dyDescent="0.2">
      <c r="R35" s="358"/>
    </row>
    <row r="36" spans="2:20" x14ac:dyDescent="0.2">
      <c r="B36" s="258"/>
      <c r="C36" s="257" t="s">
        <v>483</v>
      </c>
      <c r="D36" s="236">
        <v>4068.4336094116065</v>
      </c>
      <c r="E36" s="236">
        <v>4171</v>
      </c>
      <c r="F36" s="236">
        <v>4339.2700000000004</v>
      </c>
      <c r="G36" s="236">
        <v>3937.1742626313094</v>
      </c>
      <c r="H36" s="236">
        <v>4593</v>
      </c>
      <c r="I36" s="236">
        <v>4447</v>
      </c>
      <c r="J36" s="236">
        <v>5204.5501416768393</v>
      </c>
      <c r="K36" s="236">
        <v>5305.0333150027591</v>
      </c>
      <c r="L36" s="236">
        <v>5742</v>
      </c>
      <c r="M36" s="236">
        <f>SUM(M37:M38)</f>
        <v>5813.4200391583245</v>
      </c>
      <c r="N36" s="236">
        <v>6262.592032270989</v>
      </c>
      <c r="O36" s="236">
        <v>9288.376738357807</v>
      </c>
      <c r="P36" s="252"/>
      <c r="R36" s="252"/>
      <c r="S36" s="252"/>
      <c r="T36" s="252"/>
    </row>
    <row r="37" spans="2:20" x14ac:dyDescent="0.2">
      <c r="C37" s="382" t="s">
        <v>3</v>
      </c>
      <c r="D37" s="225">
        <v>3990.0890201119491</v>
      </c>
      <c r="E37" s="225">
        <v>3979</v>
      </c>
      <c r="F37" s="225">
        <v>4177.96</v>
      </c>
      <c r="G37" s="225">
        <v>3608.6738033968104</v>
      </c>
      <c r="H37" s="225">
        <v>4454</v>
      </c>
      <c r="I37" s="225">
        <v>4158</v>
      </c>
      <c r="J37" s="225">
        <v>4972.5902942119765</v>
      </c>
      <c r="K37" s="373">
        <v>4933.2802309655199</v>
      </c>
      <c r="L37" s="373">
        <v>5521</v>
      </c>
      <c r="M37" s="373">
        <v>5547.0461300567968</v>
      </c>
      <c r="N37" s="373">
        <v>5984.9097409828109</v>
      </c>
      <c r="O37" s="373">
        <v>8747.7297664311154</v>
      </c>
      <c r="R37" s="252"/>
    </row>
    <row r="38" spans="2:20" s="252" customFormat="1" x14ac:dyDescent="0.2">
      <c r="C38" s="382" t="s">
        <v>4</v>
      </c>
      <c r="D38" s="234">
        <v>78.3445892996574</v>
      </c>
      <c r="E38" s="234">
        <v>192</v>
      </c>
      <c r="F38" s="234">
        <v>161.31</v>
      </c>
      <c r="G38" s="234">
        <v>328.50045923449966</v>
      </c>
      <c r="H38" s="234">
        <v>139</v>
      </c>
      <c r="I38" s="234">
        <v>289</v>
      </c>
      <c r="J38" s="234">
        <v>231.95984746485928</v>
      </c>
      <c r="K38" s="373">
        <v>371.75308403723938</v>
      </c>
      <c r="L38" s="373">
        <v>220</v>
      </c>
      <c r="M38" s="373">
        <v>266.37390910152789</v>
      </c>
      <c r="N38" s="373">
        <v>277.68229128817762</v>
      </c>
      <c r="O38" s="373">
        <v>540.64697192669132</v>
      </c>
      <c r="P38" s="358"/>
      <c r="R38" s="358"/>
      <c r="S38" s="358"/>
      <c r="T38" s="358"/>
    </row>
    <row r="39" spans="2:20" s="252" customFormat="1" x14ac:dyDescent="0.2">
      <c r="P39" s="358"/>
      <c r="Q39" s="358"/>
      <c r="R39" s="358"/>
    </row>
    <row r="40" spans="2:20" x14ac:dyDescent="0.2">
      <c r="B40" s="258"/>
      <c r="C40" s="257" t="s">
        <v>168</v>
      </c>
      <c r="D40" s="236">
        <v>1179.9038998670912</v>
      </c>
      <c r="E40" s="236">
        <v>1277</v>
      </c>
      <c r="F40" s="236">
        <v>1144.42</v>
      </c>
      <c r="G40" s="236">
        <v>1284.0930528549998</v>
      </c>
      <c r="H40" s="236">
        <v>1534</v>
      </c>
      <c r="I40" s="236">
        <v>1142</v>
      </c>
      <c r="J40" s="236">
        <v>1073.6138440875791</v>
      </c>
      <c r="K40" s="236">
        <v>1600.0259742255901</v>
      </c>
      <c r="L40" s="236">
        <v>1394</v>
      </c>
      <c r="M40" s="236">
        <f>SUM(M41:M42)</f>
        <v>1473.4929409343486</v>
      </c>
      <c r="N40" s="236">
        <v>1453.4898011920618</v>
      </c>
      <c r="O40" s="236">
        <v>1745.2866762260142</v>
      </c>
      <c r="P40" s="252"/>
      <c r="R40" s="252"/>
      <c r="S40" s="252"/>
      <c r="T40" s="252"/>
    </row>
    <row r="41" spans="2:20" x14ac:dyDescent="0.2">
      <c r="B41" s="258"/>
      <c r="C41" s="382" t="s">
        <v>3</v>
      </c>
      <c r="D41" s="234">
        <v>1026.9740212727058</v>
      </c>
      <c r="E41" s="234">
        <v>1105</v>
      </c>
      <c r="F41" s="234">
        <v>1042.97</v>
      </c>
      <c r="G41" s="234">
        <v>1039.6841352532745</v>
      </c>
      <c r="H41" s="234">
        <v>1365</v>
      </c>
      <c r="I41" s="234">
        <v>1078</v>
      </c>
      <c r="J41" s="234">
        <v>909.71301953004001</v>
      </c>
      <c r="K41" s="373">
        <v>1412.8970822474455</v>
      </c>
      <c r="L41" s="373">
        <v>1088</v>
      </c>
      <c r="M41" s="373">
        <v>1281.3783238682188</v>
      </c>
      <c r="N41" s="373">
        <v>1294.81316962508</v>
      </c>
      <c r="O41" s="373">
        <v>1557.429969645533</v>
      </c>
      <c r="P41" s="252"/>
      <c r="R41" s="252"/>
    </row>
    <row r="42" spans="2:20" s="252" customFormat="1" x14ac:dyDescent="0.2">
      <c r="C42" s="382" t="s">
        <v>4</v>
      </c>
      <c r="D42" s="234">
        <v>152.92987859438551</v>
      </c>
      <c r="E42" s="234">
        <v>173</v>
      </c>
      <c r="F42" s="234">
        <v>101.46</v>
      </c>
      <c r="G42" s="234">
        <v>244.40891760172491</v>
      </c>
      <c r="H42" s="234">
        <v>169</v>
      </c>
      <c r="I42" s="234">
        <v>65</v>
      </c>
      <c r="J42" s="234">
        <v>163.90082455753921</v>
      </c>
      <c r="K42" s="373">
        <v>187.12889197814448</v>
      </c>
      <c r="L42" s="373">
        <v>306</v>
      </c>
      <c r="M42" s="373">
        <v>192.1146170661298</v>
      </c>
      <c r="N42" s="373">
        <v>158.67663156698188</v>
      </c>
      <c r="O42" s="373">
        <v>187.85670658048053</v>
      </c>
      <c r="P42" s="358"/>
      <c r="Q42" s="358"/>
      <c r="R42" s="358"/>
      <c r="S42" s="358"/>
      <c r="T42" s="358"/>
    </row>
    <row r="43" spans="2:20" s="252" customFormat="1" x14ac:dyDescent="0.2">
      <c r="P43" s="358"/>
      <c r="Q43" s="358"/>
      <c r="R43" s="358"/>
    </row>
    <row r="44" spans="2:20" x14ac:dyDescent="0.2">
      <c r="B44" s="258"/>
      <c r="C44" s="257" t="s">
        <v>484</v>
      </c>
      <c r="D44" s="236">
        <v>4742.5711800013851</v>
      </c>
      <c r="E44" s="236">
        <v>4985</v>
      </c>
      <c r="F44" s="236">
        <v>4828.3500000000004</v>
      </c>
      <c r="G44" s="236">
        <v>4762.1689217961803</v>
      </c>
      <c r="H44" s="236">
        <v>4812</v>
      </c>
      <c r="I44" s="236">
        <v>5116</v>
      </c>
      <c r="J44" s="236">
        <v>4279.1248539207627</v>
      </c>
      <c r="K44" s="236">
        <v>6257.2451392613002</v>
      </c>
      <c r="L44" s="236">
        <v>6187</v>
      </c>
      <c r="M44" s="236">
        <f>SUM(M45:M46)</f>
        <v>4769.7224192498707</v>
      </c>
      <c r="N44" s="236">
        <v>5894.3449225681888</v>
      </c>
      <c r="O44" s="236">
        <v>8016.5197073510626</v>
      </c>
      <c r="P44" s="252"/>
      <c r="R44" s="252"/>
      <c r="S44" s="252"/>
      <c r="T44" s="252"/>
    </row>
    <row r="45" spans="2:20" x14ac:dyDescent="0.2">
      <c r="B45" s="258"/>
      <c r="C45" s="382" t="s">
        <v>3</v>
      </c>
      <c r="D45" s="225">
        <v>1103.9842265267985</v>
      </c>
      <c r="E45" s="225">
        <v>1478</v>
      </c>
      <c r="F45" s="225">
        <v>1656.14</v>
      </c>
      <c r="G45" s="225">
        <v>1444.2562602683006</v>
      </c>
      <c r="H45" s="225">
        <v>1717</v>
      </c>
      <c r="I45" s="225">
        <v>1712</v>
      </c>
      <c r="J45" s="225">
        <v>1661.9628201115383</v>
      </c>
      <c r="K45" s="373">
        <v>2653.4219839624398</v>
      </c>
      <c r="L45" s="373">
        <v>2389</v>
      </c>
      <c r="M45" s="373">
        <v>1923.9738278925165</v>
      </c>
      <c r="N45" s="373">
        <v>2679.1510422682095</v>
      </c>
      <c r="O45" s="373">
        <v>3424.0601659806075</v>
      </c>
      <c r="P45" s="252"/>
      <c r="R45" s="252"/>
    </row>
    <row r="46" spans="2:20" s="252" customFormat="1" x14ac:dyDescent="0.2">
      <c r="C46" s="382" t="s">
        <v>4</v>
      </c>
      <c r="D46" s="225">
        <v>3638.5869534745862</v>
      </c>
      <c r="E46" s="225">
        <v>3508</v>
      </c>
      <c r="F46" s="225">
        <v>3172.21</v>
      </c>
      <c r="G46" s="225">
        <v>3317.9126615278828</v>
      </c>
      <c r="H46" s="225">
        <v>3095</v>
      </c>
      <c r="I46" s="225">
        <v>3404</v>
      </c>
      <c r="J46" s="225">
        <v>2617.1620338092257</v>
      </c>
      <c r="K46" s="373">
        <v>3603.82315529886</v>
      </c>
      <c r="L46" s="373">
        <v>3798</v>
      </c>
      <c r="M46" s="373">
        <v>2845.7485913573546</v>
      </c>
      <c r="N46" s="373">
        <v>3215.1938802999794</v>
      </c>
      <c r="O46" s="373">
        <v>4592.459541370451</v>
      </c>
      <c r="P46" s="358"/>
      <c r="Q46" s="358"/>
      <c r="R46" s="358"/>
      <c r="S46" s="358"/>
      <c r="T46" s="358"/>
    </row>
    <row r="47" spans="2:20" s="252" customFormat="1" x14ac:dyDescent="0.2">
      <c r="P47" s="358"/>
      <c r="Q47" s="358"/>
      <c r="R47" s="358"/>
    </row>
    <row r="48" spans="2:20" s="252" customFormat="1" x14ac:dyDescent="0.2">
      <c r="C48" s="426" t="s">
        <v>432</v>
      </c>
      <c r="D48" s="427">
        <v>0</v>
      </c>
      <c r="E48" s="263">
        <v>0</v>
      </c>
      <c r="F48" s="427">
        <v>0</v>
      </c>
      <c r="G48" s="427">
        <v>0</v>
      </c>
      <c r="H48" s="427">
        <v>0</v>
      </c>
      <c r="I48" s="427">
        <v>0</v>
      </c>
      <c r="J48" s="427">
        <v>0</v>
      </c>
      <c r="K48" s="427">
        <v>0</v>
      </c>
      <c r="L48" s="427">
        <v>0</v>
      </c>
      <c r="M48" s="427">
        <v>0</v>
      </c>
      <c r="N48" s="236">
        <v>11.187887138072419</v>
      </c>
      <c r="O48" s="236">
        <v>89.399011397730703</v>
      </c>
      <c r="Q48" s="358"/>
    </row>
    <row r="49" spans="2:20" s="252" customFormat="1" x14ac:dyDescent="0.2">
      <c r="C49" s="428" t="s">
        <v>3</v>
      </c>
      <c r="D49" s="427">
        <v>0</v>
      </c>
      <c r="E49" s="427">
        <v>0</v>
      </c>
      <c r="F49" s="427">
        <v>0</v>
      </c>
      <c r="G49" s="427">
        <v>0</v>
      </c>
      <c r="H49" s="427">
        <v>0</v>
      </c>
      <c r="I49" s="427">
        <v>0</v>
      </c>
      <c r="J49" s="427">
        <v>0</v>
      </c>
      <c r="K49" s="427">
        <v>0</v>
      </c>
      <c r="L49" s="427">
        <v>0</v>
      </c>
      <c r="M49" s="427">
        <v>0</v>
      </c>
      <c r="N49" s="429">
        <v>9.1537119688536404</v>
      </c>
      <c r="O49" s="429">
        <v>89.399011397730703</v>
      </c>
      <c r="Q49" s="358"/>
    </row>
    <row r="50" spans="2:20" s="252" customFormat="1" x14ac:dyDescent="0.2">
      <c r="C50" s="428" t="s">
        <v>4</v>
      </c>
      <c r="D50" s="427">
        <v>0</v>
      </c>
      <c r="E50" s="262">
        <v>0</v>
      </c>
      <c r="F50" s="427">
        <v>0</v>
      </c>
      <c r="G50" s="427">
        <v>0</v>
      </c>
      <c r="H50" s="427">
        <v>0</v>
      </c>
      <c r="I50" s="427">
        <v>0</v>
      </c>
      <c r="J50" s="427">
        <v>0</v>
      </c>
      <c r="K50" s="427">
        <v>0</v>
      </c>
      <c r="L50" s="427">
        <v>0</v>
      </c>
      <c r="M50" s="427">
        <v>0</v>
      </c>
      <c r="N50" s="429">
        <v>2.0341751692187797</v>
      </c>
      <c r="O50" s="429">
        <v>0</v>
      </c>
      <c r="Q50" s="358"/>
    </row>
    <row r="51" spans="2:20" s="252" customFormat="1" x14ac:dyDescent="0.2">
      <c r="C51" s="428"/>
      <c r="D51" s="427"/>
      <c r="E51" s="262"/>
      <c r="F51" s="427"/>
      <c r="G51" s="427"/>
      <c r="H51" s="427"/>
      <c r="I51" s="427"/>
      <c r="J51" s="427"/>
      <c r="K51" s="427"/>
      <c r="L51" s="427"/>
      <c r="M51" s="427"/>
      <c r="N51" s="427"/>
      <c r="O51" s="427"/>
      <c r="Q51" s="358"/>
    </row>
    <row r="52" spans="2:20" x14ac:dyDescent="0.2">
      <c r="B52" s="258"/>
      <c r="C52" s="257" t="s">
        <v>71</v>
      </c>
      <c r="D52" s="236">
        <v>234.60129201603422</v>
      </c>
      <c r="E52" s="236">
        <v>270</v>
      </c>
      <c r="F52" s="236">
        <v>20.190000000000001</v>
      </c>
      <c r="G52" s="236">
        <v>379.89540987151412</v>
      </c>
      <c r="H52" s="236">
        <v>164</v>
      </c>
      <c r="I52" s="236">
        <v>287</v>
      </c>
      <c r="J52" s="236">
        <v>117.9916754852424</v>
      </c>
      <c r="K52" s="236">
        <v>102.08951193936551</v>
      </c>
      <c r="L52" s="236">
        <v>449</v>
      </c>
      <c r="M52" s="236">
        <f>SUM(M53:M54)</f>
        <v>336.69309334030481</v>
      </c>
      <c r="N52" s="236">
        <v>549.26147091155747</v>
      </c>
      <c r="O52" s="236">
        <v>291.12018200794239</v>
      </c>
      <c r="P52" s="252"/>
      <c r="R52" s="252"/>
      <c r="S52" s="252"/>
      <c r="T52" s="252"/>
    </row>
    <row r="53" spans="2:20" x14ac:dyDescent="0.2">
      <c r="B53" s="258"/>
      <c r="C53" s="382" t="s">
        <v>3</v>
      </c>
      <c r="D53" s="233">
        <v>100.09219933383861</v>
      </c>
      <c r="E53" s="233">
        <v>146</v>
      </c>
      <c r="F53" s="233">
        <v>0</v>
      </c>
      <c r="G53" s="233">
        <v>187.52009477286418</v>
      </c>
      <c r="H53" s="233">
        <v>99</v>
      </c>
      <c r="I53" s="233">
        <v>197</v>
      </c>
      <c r="J53" s="233">
        <v>47.518550474546998</v>
      </c>
      <c r="K53" s="373">
        <v>52.749769159741398</v>
      </c>
      <c r="L53" s="373">
        <v>150</v>
      </c>
      <c r="M53" s="373">
        <v>120.81040587819761</v>
      </c>
      <c r="N53" s="373">
        <v>290.90727903700827</v>
      </c>
      <c r="O53" s="373">
        <v>97.040060669314087</v>
      </c>
      <c r="P53" s="252"/>
      <c r="R53" s="252"/>
    </row>
    <row r="54" spans="2:20" x14ac:dyDescent="0.2">
      <c r="B54" s="258"/>
      <c r="C54" s="382" t="s">
        <v>4</v>
      </c>
      <c r="D54" s="233">
        <v>134.50909268219561</v>
      </c>
      <c r="E54" s="233">
        <v>124</v>
      </c>
      <c r="F54" s="233">
        <v>20.190000000000001</v>
      </c>
      <c r="G54" s="233">
        <v>192.37531509865002</v>
      </c>
      <c r="H54" s="233">
        <v>65</v>
      </c>
      <c r="I54" s="233">
        <v>91</v>
      </c>
      <c r="J54" s="233">
        <v>70.473125010695398</v>
      </c>
      <c r="K54" s="373">
        <v>49.339742779624103</v>
      </c>
      <c r="L54" s="373">
        <v>299</v>
      </c>
      <c r="M54" s="373">
        <v>215.88268746210719</v>
      </c>
      <c r="N54" s="373">
        <v>258.3541918745492</v>
      </c>
      <c r="O54" s="373">
        <v>194.0801213386282</v>
      </c>
    </row>
    <row r="55" spans="2:20" x14ac:dyDescent="0.2">
      <c r="B55" s="264"/>
      <c r="C55" s="237"/>
      <c r="D55" s="237"/>
      <c r="E55" s="237"/>
      <c r="F55" s="237"/>
      <c r="G55" s="237"/>
      <c r="H55" s="237"/>
      <c r="I55" s="237"/>
      <c r="J55" s="237"/>
      <c r="K55" s="237"/>
      <c r="L55" s="237"/>
      <c r="M55" s="237"/>
      <c r="N55" s="237"/>
      <c r="O55" s="237"/>
    </row>
    <row r="56" spans="2:20" x14ac:dyDescent="0.2">
      <c r="B56" s="264"/>
      <c r="C56" s="352"/>
      <c r="D56" s="352"/>
      <c r="E56" s="352"/>
    </row>
    <row r="57" spans="2:20" ht="14.25" x14ac:dyDescent="0.2">
      <c r="B57" s="265"/>
      <c r="C57" s="232" t="s">
        <v>394</v>
      </c>
    </row>
    <row r="58" spans="2:20" ht="14.25" x14ac:dyDescent="0.2">
      <c r="B58" s="265"/>
    </row>
    <row r="59" spans="2:20" x14ac:dyDescent="0.2">
      <c r="B59" s="536"/>
      <c r="C59" s="536"/>
    </row>
    <row r="60" spans="2:20" x14ac:dyDescent="0.2">
      <c r="B60" s="258"/>
      <c r="C60" s="258"/>
    </row>
    <row r="61" spans="2:20" x14ac:dyDescent="0.2">
      <c r="B61" s="258"/>
      <c r="C61" s="258"/>
    </row>
    <row r="62" spans="2:20" x14ac:dyDescent="0.2">
      <c r="B62" s="258"/>
      <c r="C62" s="258"/>
    </row>
    <row r="63" spans="2:20" x14ac:dyDescent="0.2">
      <c r="B63" s="258"/>
      <c r="C63" s="258"/>
    </row>
    <row r="64" spans="2:20" x14ac:dyDescent="0.2">
      <c r="B64" s="258"/>
      <c r="C64" s="258"/>
    </row>
    <row r="65" spans="2:3" x14ac:dyDescent="0.2">
      <c r="B65" s="258"/>
      <c r="C65" s="258"/>
    </row>
    <row r="66" spans="2:3" x14ac:dyDescent="0.2">
      <c r="B66" s="258"/>
      <c r="C66" s="258"/>
    </row>
    <row r="67" spans="2:3" x14ac:dyDescent="0.2">
      <c r="B67" s="258"/>
      <c r="C67" s="258"/>
    </row>
    <row r="68" spans="2:3" x14ac:dyDescent="0.2">
      <c r="B68" s="258"/>
      <c r="C68" s="258"/>
    </row>
    <row r="69" spans="2:3" x14ac:dyDescent="0.2">
      <c r="B69" s="258"/>
      <c r="C69" s="258"/>
    </row>
    <row r="70" spans="2:3" x14ac:dyDescent="0.2">
      <c r="B70" s="258"/>
      <c r="C70" s="258"/>
    </row>
    <row r="71" spans="2:3" x14ac:dyDescent="0.2">
      <c r="B71" s="258"/>
      <c r="C71" s="258"/>
    </row>
    <row r="72" spans="2:3" x14ac:dyDescent="0.2">
      <c r="B72" s="258"/>
      <c r="C72" s="258"/>
    </row>
    <row r="73" spans="2:3" x14ac:dyDescent="0.2">
      <c r="B73" s="258"/>
      <c r="C73" s="258"/>
    </row>
    <row r="74" spans="2:3" x14ac:dyDescent="0.2">
      <c r="B74" s="258"/>
      <c r="C74" s="258"/>
    </row>
    <row r="75" spans="2:3" x14ac:dyDescent="0.2">
      <c r="B75" s="258"/>
      <c r="C75" s="258"/>
    </row>
    <row r="76" spans="2:3" x14ac:dyDescent="0.2">
      <c r="B76" s="258"/>
      <c r="C76" s="258"/>
    </row>
    <row r="77" spans="2:3" x14ac:dyDescent="0.2">
      <c r="B77" s="258"/>
      <c r="C77" s="258"/>
    </row>
    <row r="78" spans="2:3" x14ac:dyDescent="0.2">
      <c r="B78" s="258"/>
      <c r="C78" s="258"/>
    </row>
    <row r="79" spans="2:3" x14ac:dyDescent="0.2">
      <c r="B79" s="258"/>
      <c r="C79" s="258"/>
    </row>
    <row r="80" spans="2:3" x14ac:dyDescent="0.2">
      <c r="B80" s="258"/>
      <c r="C80" s="258"/>
    </row>
    <row r="81" spans="2:3" x14ac:dyDescent="0.2">
      <c r="B81" s="258"/>
      <c r="C81" s="258"/>
    </row>
    <row r="82" spans="2:3" x14ac:dyDescent="0.2">
      <c r="B82" s="258"/>
      <c r="C82" s="258"/>
    </row>
    <row r="83" spans="2:3" x14ac:dyDescent="0.2">
      <c r="B83" s="258"/>
      <c r="C83" s="258"/>
    </row>
    <row r="84" spans="2:3" x14ac:dyDescent="0.2">
      <c r="B84" s="258"/>
      <c r="C84" s="258"/>
    </row>
    <row r="85" spans="2:3" x14ac:dyDescent="0.2">
      <c r="B85" s="258"/>
      <c r="C85" s="258"/>
    </row>
    <row r="86" spans="2:3" x14ac:dyDescent="0.2">
      <c r="B86" s="258"/>
      <c r="C86" s="258"/>
    </row>
    <row r="87" spans="2:3" x14ac:dyDescent="0.2">
      <c r="B87" s="258"/>
      <c r="C87" s="258"/>
    </row>
    <row r="88" spans="2:3" x14ac:dyDescent="0.2">
      <c r="B88" s="258"/>
      <c r="C88" s="258"/>
    </row>
    <row r="89" spans="2:3" x14ac:dyDescent="0.2">
      <c r="B89" s="258"/>
      <c r="C89" s="258"/>
    </row>
    <row r="90" spans="2:3" x14ac:dyDescent="0.2">
      <c r="B90" s="258"/>
      <c r="C90" s="258"/>
    </row>
    <row r="91" spans="2:3" x14ac:dyDescent="0.2">
      <c r="B91" s="258"/>
      <c r="C91" s="258"/>
    </row>
    <row r="92" spans="2:3" x14ac:dyDescent="0.2">
      <c r="B92" s="258"/>
      <c r="C92" s="258"/>
    </row>
    <row r="93" spans="2:3" x14ac:dyDescent="0.2">
      <c r="B93" s="258"/>
      <c r="C93" s="258"/>
    </row>
    <row r="94" spans="2:3" x14ac:dyDescent="0.2">
      <c r="B94" s="258"/>
      <c r="C94" s="258"/>
    </row>
    <row r="95" spans="2:3" x14ac:dyDescent="0.2">
      <c r="B95" s="258"/>
      <c r="C95" s="258"/>
    </row>
    <row r="96" spans="2:3" x14ac:dyDescent="0.2">
      <c r="B96" s="258"/>
      <c r="C96" s="258"/>
    </row>
    <row r="97" spans="2:3" x14ac:dyDescent="0.2">
      <c r="B97" s="258"/>
      <c r="C97" s="258"/>
    </row>
    <row r="98" spans="2:3" x14ac:dyDescent="0.2">
      <c r="B98" s="258"/>
      <c r="C98" s="258"/>
    </row>
    <row r="99" spans="2:3" x14ac:dyDescent="0.2">
      <c r="B99" s="258"/>
      <c r="C99" s="258"/>
    </row>
    <row r="100" spans="2:3" x14ac:dyDescent="0.2">
      <c r="B100" s="258"/>
      <c r="C100" s="258"/>
    </row>
    <row r="101" spans="2:3" x14ac:dyDescent="0.2">
      <c r="B101" s="258"/>
      <c r="C101" s="258"/>
    </row>
    <row r="102" spans="2:3" x14ac:dyDescent="0.2">
      <c r="B102" s="258"/>
      <c r="C102" s="258"/>
    </row>
    <row r="103" spans="2:3" x14ac:dyDescent="0.2">
      <c r="B103" s="258"/>
      <c r="C103" s="258"/>
    </row>
    <row r="104" spans="2:3" x14ac:dyDescent="0.2">
      <c r="B104" s="258"/>
      <c r="C104" s="258"/>
    </row>
    <row r="105" spans="2:3" x14ac:dyDescent="0.2">
      <c r="B105" s="258"/>
      <c r="C105" s="258"/>
    </row>
    <row r="106" spans="2:3" x14ac:dyDescent="0.2">
      <c r="B106" s="258"/>
      <c r="C106" s="258"/>
    </row>
    <row r="107" spans="2:3" x14ac:dyDescent="0.2">
      <c r="B107" s="258"/>
      <c r="C107" s="258"/>
    </row>
    <row r="108" spans="2:3" x14ac:dyDescent="0.2">
      <c r="B108" s="258"/>
      <c r="C108" s="258"/>
    </row>
    <row r="109" spans="2:3" x14ac:dyDescent="0.2">
      <c r="B109" s="258"/>
      <c r="C109" s="258"/>
    </row>
    <row r="110" spans="2:3" x14ac:dyDescent="0.2">
      <c r="B110" s="258"/>
      <c r="C110" s="258"/>
    </row>
    <row r="111" spans="2:3" x14ac:dyDescent="0.2">
      <c r="B111" s="258"/>
      <c r="C111" s="258"/>
    </row>
    <row r="112" spans="2:3" x14ac:dyDescent="0.2">
      <c r="B112" s="258"/>
      <c r="C112" s="258"/>
    </row>
    <row r="113" spans="2:3" x14ac:dyDescent="0.2">
      <c r="B113" s="258"/>
      <c r="C113" s="258"/>
    </row>
    <row r="114" spans="2:3" x14ac:dyDescent="0.2">
      <c r="B114" s="258"/>
      <c r="C114" s="258"/>
    </row>
    <row r="115" spans="2:3" x14ac:dyDescent="0.2">
      <c r="B115" s="258"/>
      <c r="C115" s="258"/>
    </row>
    <row r="116" spans="2:3" x14ac:dyDescent="0.2">
      <c r="B116" s="258"/>
      <c r="C116" s="258"/>
    </row>
    <row r="117" spans="2:3" x14ac:dyDescent="0.2">
      <c r="B117" s="258"/>
      <c r="C117" s="258"/>
    </row>
    <row r="118" spans="2:3" x14ac:dyDescent="0.2">
      <c r="B118" s="258"/>
      <c r="C118" s="258"/>
    </row>
    <row r="119" spans="2:3" x14ac:dyDescent="0.2">
      <c r="B119" s="258"/>
      <c r="C119" s="258"/>
    </row>
    <row r="120" spans="2:3" x14ac:dyDescent="0.2">
      <c r="B120" s="258"/>
      <c r="C120" s="258"/>
    </row>
    <row r="121" spans="2:3" x14ac:dyDescent="0.2">
      <c r="B121" s="258"/>
      <c r="C121" s="258"/>
    </row>
    <row r="122" spans="2:3" x14ac:dyDescent="0.2">
      <c r="B122" s="258"/>
      <c r="C122" s="258"/>
    </row>
    <row r="123" spans="2:3" x14ac:dyDescent="0.2">
      <c r="B123" s="258"/>
      <c r="C123" s="258"/>
    </row>
    <row r="124" spans="2:3" x14ac:dyDescent="0.2">
      <c r="B124" s="258"/>
      <c r="C124" s="258"/>
    </row>
    <row r="125" spans="2:3" x14ac:dyDescent="0.2">
      <c r="B125" s="258"/>
      <c r="C125" s="258"/>
    </row>
    <row r="126" spans="2:3" x14ac:dyDescent="0.2">
      <c r="B126" s="258"/>
      <c r="C126" s="258"/>
    </row>
    <row r="127" spans="2:3" x14ac:dyDescent="0.2">
      <c r="B127" s="258"/>
      <c r="C127" s="258"/>
    </row>
    <row r="128" spans="2:3" x14ac:dyDescent="0.2">
      <c r="B128" s="258"/>
      <c r="C128" s="258"/>
    </row>
    <row r="129" spans="2:3" x14ac:dyDescent="0.2">
      <c r="B129" s="258"/>
      <c r="C129" s="258"/>
    </row>
    <row r="130" spans="2:3" x14ac:dyDescent="0.2">
      <c r="B130" s="258"/>
      <c r="C130" s="258"/>
    </row>
    <row r="131" spans="2:3" x14ac:dyDescent="0.2">
      <c r="B131" s="258"/>
      <c r="C131" s="258"/>
    </row>
    <row r="132" spans="2:3" x14ac:dyDescent="0.2">
      <c r="B132" s="258"/>
      <c r="C132" s="258"/>
    </row>
    <row r="133" spans="2:3" x14ac:dyDescent="0.2">
      <c r="B133" s="258"/>
      <c r="C133" s="258"/>
    </row>
    <row r="134" spans="2:3" x14ac:dyDescent="0.2">
      <c r="B134" s="258"/>
      <c r="C134" s="258"/>
    </row>
    <row r="135" spans="2:3" x14ac:dyDescent="0.2">
      <c r="B135" s="258"/>
      <c r="C135" s="258"/>
    </row>
    <row r="136" spans="2:3" x14ac:dyDescent="0.2">
      <c r="B136" s="258"/>
      <c r="C136" s="258"/>
    </row>
    <row r="137" spans="2:3" x14ac:dyDescent="0.2">
      <c r="B137" s="258"/>
      <c r="C137" s="258"/>
    </row>
    <row r="138" spans="2:3" x14ac:dyDescent="0.2">
      <c r="B138" s="258"/>
      <c r="C138" s="258"/>
    </row>
    <row r="139" spans="2:3" x14ac:dyDescent="0.2">
      <c r="B139" s="258"/>
      <c r="C139" s="258"/>
    </row>
    <row r="140" spans="2:3" x14ac:dyDescent="0.2">
      <c r="B140" s="258"/>
      <c r="C140" s="258"/>
    </row>
    <row r="141" spans="2:3" x14ac:dyDescent="0.2">
      <c r="B141" s="258"/>
      <c r="C141" s="258"/>
    </row>
    <row r="142" spans="2:3" x14ac:dyDescent="0.2">
      <c r="B142" s="258"/>
      <c r="C142" s="258"/>
    </row>
    <row r="143" spans="2:3" x14ac:dyDescent="0.2">
      <c r="B143" s="258"/>
      <c r="C143" s="258"/>
    </row>
    <row r="144" spans="2:3" x14ac:dyDescent="0.2">
      <c r="B144" s="258"/>
      <c r="C144" s="258"/>
    </row>
    <row r="145" spans="2:3" x14ac:dyDescent="0.2">
      <c r="B145" s="258"/>
      <c r="C145" s="258"/>
    </row>
    <row r="146" spans="2:3" x14ac:dyDescent="0.2">
      <c r="B146" s="258"/>
      <c r="C146" s="258"/>
    </row>
    <row r="147" spans="2:3" x14ac:dyDescent="0.2">
      <c r="B147" s="258"/>
      <c r="C147" s="258"/>
    </row>
    <row r="148" spans="2:3" x14ac:dyDescent="0.2">
      <c r="B148" s="258"/>
      <c r="C148" s="258"/>
    </row>
    <row r="149" spans="2:3" x14ac:dyDescent="0.2">
      <c r="B149" s="258"/>
      <c r="C149" s="258"/>
    </row>
    <row r="150" spans="2:3" x14ac:dyDescent="0.2">
      <c r="B150" s="258"/>
      <c r="C150" s="258"/>
    </row>
    <row r="151" spans="2:3" x14ac:dyDescent="0.2">
      <c r="B151" s="258"/>
      <c r="C151" s="258"/>
    </row>
    <row r="152" spans="2:3" x14ac:dyDescent="0.2">
      <c r="B152" s="258"/>
      <c r="C152" s="258"/>
    </row>
    <row r="153" spans="2:3" x14ac:dyDescent="0.2">
      <c r="B153" s="258"/>
      <c r="C153" s="258"/>
    </row>
    <row r="154" spans="2:3" x14ac:dyDescent="0.2">
      <c r="B154" s="258"/>
      <c r="C154" s="258"/>
    </row>
    <row r="155" spans="2:3" x14ac:dyDescent="0.2">
      <c r="B155" s="258"/>
      <c r="C155" s="258"/>
    </row>
    <row r="156" spans="2:3" x14ac:dyDescent="0.2">
      <c r="B156" s="258"/>
      <c r="C156" s="258"/>
    </row>
    <row r="157" spans="2:3" x14ac:dyDescent="0.2">
      <c r="B157" s="258"/>
      <c r="C157" s="258"/>
    </row>
    <row r="158" spans="2:3" x14ac:dyDescent="0.2">
      <c r="B158" s="258"/>
      <c r="C158" s="258"/>
    </row>
    <row r="159" spans="2:3" x14ac:dyDescent="0.2">
      <c r="B159" s="258"/>
      <c r="C159" s="258"/>
    </row>
    <row r="160" spans="2:3" x14ac:dyDescent="0.2">
      <c r="B160" s="258"/>
      <c r="C160" s="258"/>
    </row>
    <row r="161" spans="2:3" x14ac:dyDescent="0.2">
      <c r="B161" s="258"/>
      <c r="C161" s="258"/>
    </row>
    <row r="162" spans="2:3" x14ac:dyDescent="0.2">
      <c r="B162" s="258"/>
      <c r="C162" s="258"/>
    </row>
    <row r="163" spans="2:3" x14ac:dyDescent="0.2">
      <c r="B163" s="258"/>
      <c r="C163" s="258"/>
    </row>
    <row r="164" spans="2:3" x14ac:dyDescent="0.2">
      <c r="B164" s="258"/>
      <c r="C164" s="258"/>
    </row>
    <row r="165" spans="2:3" x14ac:dyDescent="0.2">
      <c r="B165" s="258"/>
      <c r="C165" s="258"/>
    </row>
    <row r="166" spans="2:3" x14ac:dyDescent="0.2">
      <c r="B166" s="258"/>
      <c r="C166" s="258"/>
    </row>
    <row r="167" spans="2:3" x14ac:dyDescent="0.2">
      <c r="B167" s="258"/>
      <c r="C167" s="258"/>
    </row>
    <row r="168" spans="2:3" x14ac:dyDescent="0.2">
      <c r="B168" s="258"/>
      <c r="C168" s="258"/>
    </row>
    <row r="169" spans="2:3" x14ac:dyDescent="0.2">
      <c r="B169" s="258"/>
      <c r="C169" s="258"/>
    </row>
    <row r="170" spans="2:3" x14ac:dyDescent="0.2">
      <c r="B170" s="258"/>
      <c r="C170" s="258"/>
    </row>
    <row r="171" spans="2:3" x14ac:dyDescent="0.2">
      <c r="B171" s="258"/>
      <c r="C171" s="258"/>
    </row>
    <row r="172" spans="2:3" x14ac:dyDescent="0.2">
      <c r="B172" s="258"/>
      <c r="C172" s="258"/>
    </row>
    <row r="173" spans="2:3" x14ac:dyDescent="0.2">
      <c r="B173" s="258"/>
      <c r="C173" s="258"/>
    </row>
    <row r="174" spans="2:3" x14ac:dyDescent="0.2">
      <c r="B174" s="258"/>
      <c r="C174" s="258"/>
    </row>
    <row r="175" spans="2:3" x14ac:dyDescent="0.2">
      <c r="B175" s="258"/>
      <c r="C175" s="258"/>
    </row>
    <row r="176" spans="2:3" x14ac:dyDescent="0.2">
      <c r="B176" s="258"/>
      <c r="C176" s="258"/>
    </row>
    <row r="177" spans="2:3" x14ac:dyDescent="0.2">
      <c r="B177" s="258"/>
      <c r="C177" s="258"/>
    </row>
    <row r="178" spans="2:3" x14ac:dyDescent="0.2">
      <c r="B178" s="258"/>
      <c r="C178" s="258"/>
    </row>
    <row r="179" spans="2:3" x14ac:dyDescent="0.2">
      <c r="B179" s="258"/>
      <c r="C179" s="258"/>
    </row>
    <row r="180" spans="2:3" x14ac:dyDescent="0.2">
      <c r="B180" s="258"/>
      <c r="C180" s="258"/>
    </row>
    <row r="181" spans="2:3" x14ac:dyDescent="0.2">
      <c r="B181" s="258"/>
      <c r="C181" s="258"/>
    </row>
    <row r="182" spans="2:3" x14ac:dyDescent="0.2">
      <c r="B182" s="258"/>
      <c r="C182" s="258"/>
    </row>
    <row r="183" spans="2:3" x14ac:dyDescent="0.2">
      <c r="B183" s="258"/>
      <c r="C183" s="258"/>
    </row>
    <row r="184" spans="2:3" x14ac:dyDescent="0.2">
      <c r="B184" s="258"/>
      <c r="C184" s="258"/>
    </row>
    <row r="185" spans="2:3" x14ac:dyDescent="0.2">
      <c r="B185" s="258"/>
      <c r="C185" s="258"/>
    </row>
    <row r="186" spans="2:3" x14ac:dyDescent="0.2">
      <c r="B186" s="258"/>
      <c r="C186" s="258"/>
    </row>
    <row r="187" spans="2:3" x14ac:dyDescent="0.2">
      <c r="B187" s="258"/>
      <c r="C187" s="258"/>
    </row>
    <row r="188" spans="2:3" x14ac:dyDescent="0.2">
      <c r="B188" s="258"/>
      <c r="C188" s="258"/>
    </row>
    <row r="189" spans="2:3" x14ac:dyDescent="0.2">
      <c r="B189" s="258"/>
      <c r="C189" s="258"/>
    </row>
    <row r="190" spans="2:3" x14ac:dyDescent="0.2">
      <c r="B190" s="258"/>
      <c r="C190" s="258"/>
    </row>
    <row r="191" spans="2:3" x14ac:dyDescent="0.2">
      <c r="B191" s="258"/>
      <c r="C191" s="258"/>
    </row>
    <row r="192" spans="2:3" x14ac:dyDescent="0.2">
      <c r="B192" s="258"/>
      <c r="C192" s="258"/>
    </row>
    <row r="193" spans="2:3" x14ac:dyDescent="0.2">
      <c r="B193" s="258"/>
      <c r="C193" s="258"/>
    </row>
    <row r="194" spans="2:3" x14ac:dyDescent="0.2">
      <c r="B194" s="258"/>
      <c r="C194" s="258"/>
    </row>
    <row r="195" spans="2:3" x14ac:dyDescent="0.2">
      <c r="B195" s="258"/>
      <c r="C195" s="258"/>
    </row>
    <row r="196" spans="2:3" x14ac:dyDescent="0.2">
      <c r="B196" s="258"/>
      <c r="C196" s="258"/>
    </row>
    <row r="197" spans="2:3" x14ac:dyDescent="0.2">
      <c r="B197" s="258"/>
      <c r="C197" s="258"/>
    </row>
    <row r="198" spans="2:3" x14ac:dyDescent="0.2">
      <c r="B198" s="258"/>
      <c r="C198" s="258"/>
    </row>
    <row r="199" spans="2:3" x14ac:dyDescent="0.2">
      <c r="B199" s="258"/>
      <c r="C199" s="258"/>
    </row>
    <row r="200" spans="2:3" x14ac:dyDescent="0.2">
      <c r="B200" s="258"/>
      <c r="C200" s="258"/>
    </row>
    <row r="201" spans="2:3" x14ac:dyDescent="0.2">
      <c r="B201" s="258"/>
      <c r="C201" s="258"/>
    </row>
    <row r="202" spans="2:3" x14ac:dyDescent="0.2">
      <c r="B202" s="258"/>
      <c r="C202" s="258"/>
    </row>
    <row r="203" spans="2:3" x14ac:dyDescent="0.2">
      <c r="B203" s="258"/>
      <c r="C203" s="258"/>
    </row>
    <row r="204" spans="2:3" x14ac:dyDescent="0.2">
      <c r="B204" s="258"/>
      <c r="C204" s="258"/>
    </row>
    <row r="205" spans="2:3" x14ac:dyDescent="0.2">
      <c r="B205" s="258"/>
      <c r="C205" s="258"/>
    </row>
    <row r="206" spans="2:3" x14ac:dyDescent="0.2">
      <c r="B206" s="258"/>
      <c r="C206" s="258"/>
    </row>
    <row r="207" spans="2:3" x14ac:dyDescent="0.2">
      <c r="B207" s="258"/>
      <c r="C207" s="258"/>
    </row>
    <row r="208" spans="2:3" x14ac:dyDescent="0.2">
      <c r="B208" s="258"/>
      <c r="C208" s="258"/>
    </row>
    <row r="209" spans="2:3" x14ac:dyDescent="0.2">
      <c r="B209" s="258"/>
      <c r="C209" s="258"/>
    </row>
    <row r="210" spans="2:3" x14ac:dyDescent="0.2">
      <c r="B210" s="258"/>
      <c r="C210" s="258"/>
    </row>
    <row r="211" spans="2:3" x14ac:dyDescent="0.2">
      <c r="B211" s="258"/>
      <c r="C211" s="258"/>
    </row>
    <row r="212" spans="2:3" x14ac:dyDescent="0.2">
      <c r="B212" s="258"/>
      <c r="C212" s="258"/>
    </row>
    <row r="213" spans="2:3" x14ac:dyDescent="0.2">
      <c r="B213" s="258"/>
      <c r="C213" s="258"/>
    </row>
    <row r="214" spans="2:3" x14ac:dyDescent="0.2">
      <c r="B214" s="258"/>
      <c r="C214" s="258"/>
    </row>
    <row r="215" spans="2:3" x14ac:dyDescent="0.2">
      <c r="B215" s="258"/>
      <c r="C215" s="258"/>
    </row>
    <row r="216" spans="2:3" x14ac:dyDescent="0.2">
      <c r="B216" s="258"/>
      <c r="C216" s="258"/>
    </row>
    <row r="217" spans="2:3" x14ac:dyDescent="0.2">
      <c r="B217" s="258"/>
      <c r="C217" s="258"/>
    </row>
    <row r="218" spans="2:3" x14ac:dyDescent="0.2">
      <c r="B218" s="258"/>
      <c r="C218" s="258"/>
    </row>
    <row r="219" spans="2:3" x14ac:dyDescent="0.2">
      <c r="B219" s="258"/>
      <c r="C219" s="258"/>
    </row>
    <row r="220" spans="2:3" x14ac:dyDescent="0.2">
      <c r="B220" s="258"/>
      <c r="C220" s="258"/>
    </row>
    <row r="221" spans="2:3" x14ac:dyDescent="0.2">
      <c r="B221" s="258"/>
      <c r="C221" s="258"/>
    </row>
    <row r="222" spans="2:3" x14ac:dyDescent="0.2">
      <c r="B222" s="258"/>
      <c r="C222" s="258"/>
    </row>
    <row r="223" spans="2:3" x14ac:dyDescent="0.2">
      <c r="B223" s="258"/>
      <c r="C223" s="258"/>
    </row>
    <row r="224" spans="2:3" x14ac:dyDescent="0.2">
      <c r="B224" s="258"/>
      <c r="C224" s="258"/>
    </row>
    <row r="225" spans="2:3" x14ac:dyDescent="0.2">
      <c r="B225" s="258"/>
      <c r="C225" s="258"/>
    </row>
    <row r="226" spans="2:3" x14ac:dyDescent="0.2">
      <c r="B226" s="258"/>
      <c r="C226" s="258"/>
    </row>
    <row r="227" spans="2:3" x14ac:dyDescent="0.2">
      <c r="B227" s="258"/>
      <c r="C227" s="258"/>
    </row>
    <row r="228" spans="2:3" x14ac:dyDescent="0.2">
      <c r="B228" s="258"/>
      <c r="C228" s="258"/>
    </row>
    <row r="229" spans="2:3" x14ac:dyDescent="0.2">
      <c r="B229" s="258"/>
      <c r="C229" s="258"/>
    </row>
    <row r="230" spans="2:3" x14ac:dyDescent="0.2">
      <c r="B230" s="258"/>
      <c r="C230" s="258"/>
    </row>
    <row r="231" spans="2:3" x14ac:dyDescent="0.2">
      <c r="B231" s="258"/>
      <c r="C231" s="258"/>
    </row>
    <row r="232" spans="2:3" x14ac:dyDescent="0.2">
      <c r="B232" s="258"/>
      <c r="C232" s="258"/>
    </row>
    <row r="233" spans="2:3" x14ac:dyDescent="0.2">
      <c r="B233" s="258"/>
      <c r="C233" s="258"/>
    </row>
    <row r="234" spans="2:3" x14ac:dyDescent="0.2">
      <c r="B234" s="258"/>
      <c r="C234" s="258"/>
    </row>
    <row r="235" spans="2:3" x14ac:dyDescent="0.2">
      <c r="B235" s="258"/>
      <c r="C235" s="258"/>
    </row>
    <row r="236" spans="2:3" x14ac:dyDescent="0.2">
      <c r="B236" s="258"/>
      <c r="C236" s="258"/>
    </row>
    <row r="237" spans="2:3" x14ac:dyDescent="0.2">
      <c r="B237" s="258"/>
      <c r="C237" s="258"/>
    </row>
    <row r="238" spans="2:3" x14ac:dyDescent="0.2">
      <c r="B238" s="258"/>
      <c r="C238" s="258"/>
    </row>
    <row r="239" spans="2:3" x14ac:dyDescent="0.2">
      <c r="B239" s="258"/>
      <c r="C239" s="258"/>
    </row>
    <row r="240" spans="2:3" x14ac:dyDescent="0.2">
      <c r="B240" s="258"/>
      <c r="C240" s="258"/>
    </row>
    <row r="241" spans="2:3" x14ac:dyDescent="0.2">
      <c r="B241" s="258"/>
      <c r="C241" s="258"/>
    </row>
    <row r="242" spans="2:3" x14ac:dyDescent="0.2">
      <c r="B242" s="258"/>
      <c r="C242" s="258"/>
    </row>
    <row r="243" spans="2:3" x14ac:dyDescent="0.2">
      <c r="B243" s="258"/>
      <c r="C243" s="258"/>
    </row>
    <row r="244" spans="2:3" x14ac:dyDescent="0.2">
      <c r="B244" s="258"/>
      <c r="C244" s="258"/>
    </row>
    <row r="245" spans="2:3" x14ac:dyDescent="0.2">
      <c r="B245" s="258"/>
      <c r="C245" s="258"/>
    </row>
    <row r="246" spans="2:3" x14ac:dyDescent="0.2">
      <c r="B246" s="258"/>
      <c r="C246" s="258"/>
    </row>
    <row r="247" spans="2:3" x14ac:dyDescent="0.2">
      <c r="B247" s="258"/>
      <c r="C247" s="258"/>
    </row>
    <row r="248" spans="2:3" x14ac:dyDescent="0.2">
      <c r="B248" s="258"/>
      <c r="C248" s="258"/>
    </row>
    <row r="249" spans="2:3" x14ac:dyDescent="0.2">
      <c r="B249" s="258"/>
      <c r="C249" s="258"/>
    </row>
    <row r="250" spans="2:3" x14ac:dyDescent="0.2">
      <c r="B250" s="258"/>
      <c r="C250" s="258"/>
    </row>
    <row r="251" spans="2:3" x14ac:dyDescent="0.2">
      <c r="B251" s="258"/>
      <c r="C251" s="258"/>
    </row>
    <row r="252" spans="2:3" x14ac:dyDescent="0.2">
      <c r="B252" s="258"/>
      <c r="C252" s="258"/>
    </row>
    <row r="253" spans="2:3" x14ac:dyDescent="0.2">
      <c r="B253" s="258"/>
      <c r="C253" s="258"/>
    </row>
    <row r="254" spans="2:3" x14ac:dyDescent="0.2">
      <c r="B254" s="258"/>
      <c r="C254" s="258"/>
    </row>
    <row r="255" spans="2:3" x14ac:dyDescent="0.2">
      <c r="B255" s="258"/>
      <c r="C255" s="258"/>
    </row>
    <row r="256" spans="2:3" x14ac:dyDescent="0.2">
      <c r="B256" s="258"/>
      <c r="C256" s="258"/>
    </row>
    <row r="257" spans="2:3" x14ac:dyDescent="0.2">
      <c r="B257" s="258"/>
      <c r="C257" s="258"/>
    </row>
    <row r="258" spans="2:3" x14ac:dyDescent="0.2">
      <c r="B258" s="258"/>
      <c r="C258" s="258"/>
    </row>
    <row r="259" spans="2:3" x14ac:dyDescent="0.2">
      <c r="B259" s="258"/>
      <c r="C259" s="258"/>
    </row>
    <row r="260" spans="2:3" x14ac:dyDescent="0.2">
      <c r="B260" s="258"/>
      <c r="C260" s="258"/>
    </row>
    <row r="261" spans="2:3" x14ac:dyDescent="0.2">
      <c r="B261" s="258"/>
      <c r="C261" s="258"/>
    </row>
    <row r="262" spans="2:3" x14ac:dyDescent="0.2">
      <c r="B262" s="258"/>
      <c r="C262" s="258"/>
    </row>
    <row r="263" spans="2:3" x14ac:dyDescent="0.2">
      <c r="B263" s="258"/>
      <c r="C263" s="258"/>
    </row>
    <row r="264" spans="2:3" x14ac:dyDescent="0.2">
      <c r="B264" s="258"/>
      <c r="C264" s="258"/>
    </row>
    <row r="265" spans="2:3" x14ac:dyDescent="0.2">
      <c r="B265" s="258"/>
      <c r="C265" s="258"/>
    </row>
    <row r="266" spans="2:3" x14ac:dyDescent="0.2">
      <c r="B266" s="258"/>
      <c r="C266" s="258"/>
    </row>
    <row r="267" spans="2:3" x14ac:dyDescent="0.2">
      <c r="B267" s="258"/>
      <c r="C267" s="258"/>
    </row>
    <row r="268" spans="2:3" x14ac:dyDescent="0.2">
      <c r="B268" s="258"/>
      <c r="C268" s="258"/>
    </row>
    <row r="269" spans="2:3" x14ac:dyDescent="0.2">
      <c r="B269" s="258"/>
      <c r="C269" s="258"/>
    </row>
    <row r="270" spans="2:3" x14ac:dyDescent="0.2">
      <c r="B270" s="258"/>
      <c r="C270" s="258"/>
    </row>
    <row r="271" spans="2:3" x14ac:dyDescent="0.2">
      <c r="B271" s="258"/>
      <c r="C271" s="258"/>
    </row>
    <row r="272" spans="2:3" x14ac:dyDescent="0.2">
      <c r="B272" s="258"/>
      <c r="C272" s="258"/>
    </row>
    <row r="273" spans="2:3" x14ac:dyDescent="0.2">
      <c r="B273" s="258"/>
      <c r="C273" s="258"/>
    </row>
    <row r="274" spans="2:3" x14ac:dyDescent="0.2">
      <c r="B274" s="258"/>
      <c r="C274" s="258"/>
    </row>
    <row r="275" spans="2:3" x14ac:dyDescent="0.2">
      <c r="B275" s="258"/>
      <c r="C275" s="258"/>
    </row>
    <row r="276" spans="2:3" x14ac:dyDescent="0.2">
      <c r="B276" s="258"/>
      <c r="C276" s="258"/>
    </row>
    <row r="277" spans="2:3" x14ac:dyDescent="0.2">
      <c r="B277" s="258"/>
      <c r="C277" s="258"/>
    </row>
    <row r="278" spans="2:3" x14ac:dyDescent="0.2">
      <c r="B278" s="258"/>
      <c r="C278" s="258"/>
    </row>
    <row r="279" spans="2:3" x14ac:dyDescent="0.2">
      <c r="B279" s="258"/>
      <c r="C279" s="258"/>
    </row>
    <row r="280" spans="2:3" x14ac:dyDescent="0.2">
      <c r="B280" s="258"/>
      <c r="C280" s="258"/>
    </row>
    <row r="281" spans="2:3" x14ac:dyDescent="0.2">
      <c r="B281" s="258"/>
      <c r="C281" s="258"/>
    </row>
    <row r="282" spans="2:3" x14ac:dyDescent="0.2">
      <c r="B282" s="258"/>
      <c r="C282" s="258"/>
    </row>
    <row r="283" spans="2:3" x14ac:dyDescent="0.2">
      <c r="B283" s="258"/>
      <c r="C283" s="258"/>
    </row>
    <row r="284" spans="2:3" x14ac:dyDescent="0.2">
      <c r="B284" s="258"/>
      <c r="C284" s="258"/>
    </row>
    <row r="285" spans="2:3" x14ac:dyDescent="0.2">
      <c r="B285" s="258"/>
      <c r="C285" s="258"/>
    </row>
    <row r="286" spans="2:3" x14ac:dyDescent="0.2">
      <c r="B286" s="258"/>
      <c r="C286" s="258"/>
    </row>
    <row r="287" spans="2:3" x14ac:dyDescent="0.2">
      <c r="B287" s="258"/>
      <c r="C287" s="258"/>
    </row>
    <row r="288" spans="2:3" x14ac:dyDescent="0.2">
      <c r="B288" s="258"/>
      <c r="C288" s="258"/>
    </row>
    <row r="289" spans="2:3" x14ac:dyDescent="0.2">
      <c r="B289" s="258"/>
      <c r="C289" s="258"/>
    </row>
    <row r="290" spans="2:3" x14ac:dyDescent="0.2">
      <c r="B290" s="258"/>
      <c r="C290" s="258"/>
    </row>
    <row r="291" spans="2:3" x14ac:dyDescent="0.2">
      <c r="B291" s="258"/>
      <c r="C291" s="258"/>
    </row>
    <row r="292" spans="2:3" x14ac:dyDescent="0.2">
      <c r="B292" s="258"/>
      <c r="C292" s="258"/>
    </row>
    <row r="293" spans="2:3" x14ac:dyDescent="0.2">
      <c r="B293" s="258"/>
      <c r="C293" s="258"/>
    </row>
    <row r="294" spans="2:3" x14ac:dyDescent="0.2">
      <c r="B294" s="258"/>
      <c r="C294" s="258"/>
    </row>
    <row r="295" spans="2:3" x14ac:dyDescent="0.2">
      <c r="B295" s="258"/>
      <c r="C295" s="258"/>
    </row>
    <row r="296" spans="2:3" x14ac:dyDescent="0.2">
      <c r="B296" s="258"/>
      <c r="C296" s="258"/>
    </row>
    <row r="297" spans="2:3" x14ac:dyDescent="0.2">
      <c r="B297" s="258"/>
      <c r="C297" s="258"/>
    </row>
    <row r="298" spans="2:3" x14ac:dyDescent="0.2">
      <c r="B298" s="258"/>
      <c r="C298" s="258"/>
    </row>
    <row r="299" spans="2:3" x14ac:dyDescent="0.2">
      <c r="B299" s="258"/>
      <c r="C299" s="258"/>
    </row>
    <row r="300" spans="2:3" x14ac:dyDescent="0.2">
      <c r="B300" s="258"/>
      <c r="C300" s="258"/>
    </row>
    <row r="301" spans="2:3" x14ac:dyDescent="0.2">
      <c r="B301" s="258"/>
      <c r="C301" s="258"/>
    </row>
    <row r="302" spans="2:3" x14ac:dyDescent="0.2">
      <c r="B302" s="258"/>
      <c r="C302" s="258"/>
    </row>
    <row r="303" spans="2:3" x14ac:dyDescent="0.2">
      <c r="B303" s="258"/>
      <c r="C303" s="258"/>
    </row>
    <row r="304" spans="2:3" x14ac:dyDescent="0.2">
      <c r="B304" s="258"/>
      <c r="C304" s="258"/>
    </row>
  </sheetData>
  <customSheetViews>
    <customSheetView guid="{2C045F60-6AB2-44F0-B91E-AB5C1A883BD2}" showPageBreaks="1" printArea="1" hiddenColumns="1" view="pageBreakPreview">
      <selection activeCell="AI12" sqref="AI11:AL47"/>
      <pageMargins left="0.9" right="1.01" top="0.54" bottom="0.65" header="0.32" footer="0.25"/>
      <pageSetup scale="59" orientation="portrait" horizontalDpi="300" verticalDpi="300" r:id="rId1"/>
      <headerFooter alignWithMargins="0"/>
    </customSheetView>
    <customSheetView guid="{F4665436-DFC3-47B1-A482-DE3E62B43168}" showPageBreaks="1" printArea="1" hiddenColumns="1" view="pageBreakPreview" showRuler="0">
      <pane xSplit="7" ySplit="10" topLeftCell="I11" activePane="bottomRight" state="frozen"/>
      <selection pane="bottomRight" activeCell="K66" sqref="K66"/>
      <pageMargins left="0.9" right="1.01" top="0.54" bottom="0.65" header="0.32" footer="0.25"/>
      <pageSetup scale="72" orientation="portrait" horizontalDpi="300" verticalDpi="300" r:id="rId2"/>
      <headerFooter alignWithMargins="0"/>
    </customSheetView>
    <customSheetView guid="{F1F7BD3E-FC2C-462F-A022-5270024FE9F6}" showPageBreaks="1" hiddenColumns="1" view="pageBreakPreview">
      <selection activeCell="C10" sqref="C10:AF58"/>
      <pageMargins left="0.9" right="1.01" top="0.54" bottom="0.65" header="0.32" footer="0.25"/>
      <pageSetup scale="59" orientation="portrait" horizontalDpi="300" verticalDpi="300" r:id="rId3"/>
      <headerFooter alignWithMargins="0"/>
    </customSheetView>
  </customSheetViews>
  <mergeCells count="2">
    <mergeCell ref="B59:C59"/>
    <mergeCell ref="C7:O7"/>
  </mergeCells>
  <phoneticPr fontId="8" type="noConversion"/>
  <pageMargins left="0.9" right="1.01" top="0.54" bottom="0.65" header="0.32" footer="0.25"/>
  <pageSetup scale="52" fitToHeight="0" orientation="portrait" horizontalDpi="300" verticalDpi="300" r:id="rId4"/>
  <headerFooter alignWithMargins="0"/>
  <drawing r:id="rId5"/>
  <legacyDrawing r:id="rId6"/>
  <oleObjects>
    <mc:AlternateContent xmlns:mc="http://schemas.openxmlformats.org/markup-compatibility/2006">
      <mc:Choice Requires="x14">
        <oleObject progId="MSPhotoEd.3" shapeId="5121" r:id="rId7">
          <objectPr defaultSize="0" autoPict="0" r:id="rId8">
            <anchor moveWithCells="1" sizeWithCells="1">
              <from>
                <xdr:col>0</xdr:col>
                <xdr:colOff>28575</xdr:colOff>
                <xdr:row>0</xdr:row>
                <xdr:rowOff>0</xdr:rowOff>
              </from>
              <to>
                <xdr:col>1</xdr:col>
                <xdr:colOff>314325</xdr:colOff>
                <xdr:row>3</xdr:row>
                <xdr:rowOff>0</xdr:rowOff>
              </to>
            </anchor>
          </objectPr>
        </oleObject>
      </mc:Choice>
      <mc:Fallback>
        <oleObject progId="MSPhotoEd.3" shapeId="5121"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V59"/>
  <sheetViews>
    <sheetView zoomScaleNormal="100" zoomScaleSheetLayoutView="90" workbookViewId="0">
      <selection activeCell="K4" sqref="K4"/>
    </sheetView>
  </sheetViews>
  <sheetFormatPr defaultRowHeight="12.75" x14ac:dyDescent="0.2"/>
  <cols>
    <col min="1" max="1" width="9.140625" style="358"/>
    <col min="2" max="2" width="10.140625" style="358" customWidth="1"/>
    <col min="3" max="3" width="30.140625" style="358" customWidth="1"/>
    <col min="4" max="4" width="13" style="358" customWidth="1"/>
    <col min="5" max="5" width="14.42578125" style="358" customWidth="1"/>
    <col min="6" max="14" width="11.85546875" style="358" customWidth="1"/>
    <col min="15" max="16384" width="9.140625" style="358"/>
  </cols>
  <sheetData>
    <row r="2" spans="2:74" x14ac:dyDescent="0.2">
      <c r="J2" s="354" t="s">
        <v>517</v>
      </c>
    </row>
    <row r="3" spans="2:74" x14ac:dyDescent="0.2">
      <c r="G3" s="354"/>
    </row>
    <row r="4" spans="2:74" ht="15" x14ac:dyDescent="0.25">
      <c r="D4" s="510"/>
    </row>
    <row r="7" spans="2:74" ht="15.75" customHeight="1" x14ac:dyDescent="0.25">
      <c r="B7" s="349" t="s">
        <v>413</v>
      </c>
      <c r="C7" s="533" t="s">
        <v>520</v>
      </c>
      <c r="D7" s="533"/>
      <c r="E7" s="533"/>
      <c r="F7" s="533"/>
      <c r="G7" s="533"/>
      <c r="H7" s="533"/>
      <c r="I7" s="533"/>
      <c r="J7" s="533"/>
      <c r="K7" s="533"/>
      <c r="L7" s="533"/>
      <c r="M7" s="533"/>
      <c r="N7" s="533"/>
    </row>
    <row r="8" spans="2:74" ht="15.75" x14ac:dyDescent="0.25">
      <c r="B8" s="243"/>
      <c r="C8" s="356"/>
    </row>
    <row r="9" spans="2:74" ht="39" customHeight="1" x14ac:dyDescent="0.2">
      <c r="B9" s="258"/>
      <c r="C9" s="430" t="s">
        <v>1</v>
      </c>
      <c r="D9" s="420">
        <v>2012</v>
      </c>
      <c r="E9" s="420">
        <v>2013</v>
      </c>
      <c r="F9" s="420">
        <v>2014</v>
      </c>
      <c r="G9" s="420">
        <v>2015</v>
      </c>
      <c r="H9" s="420">
        <v>2016</v>
      </c>
      <c r="I9" s="420">
        <v>2017</v>
      </c>
      <c r="J9" s="420">
        <v>2018</v>
      </c>
      <c r="K9" s="420">
        <v>2019</v>
      </c>
      <c r="L9" s="420">
        <v>2020</v>
      </c>
      <c r="M9" s="420">
        <v>2021</v>
      </c>
      <c r="N9" s="420">
        <v>2022</v>
      </c>
    </row>
    <row r="10" spans="2:74" x14ac:dyDescent="0.2">
      <c r="B10" s="258"/>
      <c r="C10" s="258"/>
      <c r="D10" s="352"/>
      <c r="E10" s="352"/>
      <c r="F10" s="352"/>
      <c r="G10" s="352"/>
      <c r="H10" s="352"/>
      <c r="I10" s="352"/>
      <c r="J10" s="352"/>
      <c r="K10" s="352"/>
      <c r="L10" s="352"/>
      <c r="M10" s="352"/>
      <c r="N10" s="352"/>
    </row>
    <row r="11" spans="2:74" x14ac:dyDescent="0.2">
      <c r="B11" s="258"/>
      <c r="C11" s="257" t="s">
        <v>2</v>
      </c>
      <c r="D11" s="421">
        <v>36401</v>
      </c>
      <c r="E11" s="421">
        <v>36105.910000000003</v>
      </c>
      <c r="F11" s="421">
        <v>37643</v>
      </c>
      <c r="G11" s="236">
        <v>39138.211303648699</v>
      </c>
      <c r="H11" s="236">
        <v>40411</v>
      </c>
      <c r="I11" s="236">
        <v>40856.069226509862</v>
      </c>
      <c r="J11" s="236">
        <v>44743.086670697274</v>
      </c>
      <c r="K11" s="236">
        <f t="shared" ref="K11:L13" si="0">+K15+K20+K24+K28+K32+K36+K40+K44+K52</f>
        <v>47395</v>
      </c>
      <c r="L11" s="236">
        <f t="shared" si="0"/>
        <v>41643.839848595213</v>
      </c>
      <c r="M11" s="236">
        <f>+M15+M20+M24+M28+M32+M36+M40+M44+M52+M48</f>
        <v>44441.231934868803</v>
      </c>
      <c r="N11" s="236">
        <f>+N15+N20+N24+N28+N32+N36+N40+N44+N52+N48</f>
        <v>56354.598275568154</v>
      </c>
    </row>
    <row r="12" spans="2:74" x14ac:dyDescent="0.2">
      <c r="B12" s="258"/>
      <c r="C12" s="247" t="s">
        <v>321</v>
      </c>
      <c r="D12" s="234">
        <v>16493</v>
      </c>
      <c r="E12" s="234">
        <v>17518.13</v>
      </c>
      <c r="F12" s="234">
        <v>18127.352696619102</v>
      </c>
      <c r="G12" s="373">
        <v>18366.011536812704</v>
      </c>
      <c r="H12" s="373">
        <v>18525</v>
      </c>
      <c r="I12" s="373">
        <v>19258.888035828702</v>
      </c>
      <c r="J12" s="373">
        <v>21058.918618988966</v>
      </c>
      <c r="K12" s="373">
        <f t="shared" si="0"/>
        <v>20068</v>
      </c>
      <c r="L12" s="373">
        <f t="shared" si="0"/>
        <v>19489.81772470145</v>
      </c>
      <c r="M12" s="373">
        <f>+M16+M21+M25+M29+M33+M37+M41+M45+M53</f>
        <v>19486.239912501314</v>
      </c>
      <c r="N12" s="373">
        <f>+N16+N21+N25+N29+N33+N37+N41+N45+N49+N53</f>
        <v>21094.85479452059</v>
      </c>
    </row>
    <row r="13" spans="2:74" x14ac:dyDescent="0.2">
      <c r="B13" s="259"/>
      <c r="C13" s="247" t="s">
        <v>322</v>
      </c>
      <c r="D13" s="234">
        <v>19908</v>
      </c>
      <c r="E13" s="234">
        <v>18587.78</v>
      </c>
      <c r="F13" s="234">
        <v>19516</v>
      </c>
      <c r="G13" s="234">
        <v>20772.199766835995</v>
      </c>
      <c r="H13" s="234">
        <v>21886</v>
      </c>
      <c r="I13" s="234">
        <v>21597.18119068136</v>
      </c>
      <c r="J13" s="234">
        <v>23684.168051708308</v>
      </c>
      <c r="K13" s="234">
        <f t="shared" si="0"/>
        <v>27327</v>
      </c>
      <c r="L13" s="234">
        <f t="shared" si="0"/>
        <v>22154.022123893759</v>
      </c>
      <c r="M13" s="234">
        <f>+M17+M22+M26+M30+M34+M38+M42+M46+M54</f>
        <v>24943.804135229413</v>
      </c>
      <c r="N13" s="373">
        <f>+N17+N22+N26+N30+N34+N38+N42+N46+N50+N54</f>
        <v>35259.743481047546</v>
      </c>
      <c r="O13" s="352"/>
      <c r="Q13" s="352"/>
      <c r="R13" s="352"/>
      <c r="S13" s="352"/>
      <c r="T13" s="352"/>
      <c r="U13" s="352"/>
    </row>
    <row r="14" spans="2:74" x14ac:dyDescent="0.2">
      <c r="B14" s="258"/>
      <c r="C14" s="431"/>
      <c r="D14" s="350"/>
      <c r="E14" s="350"/>
      <c r="F14" s="350"/>
      <c r="G14" s="350"/>
      <c r="H14" s="350"/>
      <c r="I14" s="350"/>
      <c r="J14" s="350"/>
      <c r="K14" s="350"/>
      <c r="L14" s="350"/>
      <c r="M14" s="350"/>
      <c r="N14" s="350"/>
      <c r="O14" s="352"/>
      <c r="U14" s="352"/>
    </row>
    <row r="15" spans="2:74" x14ac:dyDescent="0.2">
      <c r="B15" s="258"/>
      <c r="C15" s="257" t="s">
        <v>165</v>
      </c>
      <c r="D15" s="236">
        <v>3398</v>
      </c>
      <c r="E15" s="236">
        <v>3544.22</v>
      </c>
      <c r="F15" s="236">
        <v>3916</v>
      </c>
      <c r="G15" s="236">
        <v>3865.8911622134215</v>
      </c>
      <c r="H15" s="236">
        <v>3092</v>
      </c>
      <c r="I15" s="236">
        <v>3530.9397659530546</v>
      </c>
      <c r="J15" s="236">
        <v>4004.7273119036295</v>
      </c>
      <c r="K15" s="236">
        <v>5070</v>
      </c>
      <c r="L15" s="236">
        <f>SUM(L16:L17)</f>
        <v>4288.8331204841388</v>
      </c>
      <c r="M15" s="236">
        <v>4918.9437653544319</v>
      </c>
      <c r="N15" s="236">
        <v>5667.7727610823777</v>
      </c>
      <c r="O15" s="259"/>
      <c r="U15" s="260"/>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2"/>
      <c r="BA15" s="352"/>
      <c r="BB15" s="352"/>
      <c r="BC15" s="352"/>
      <c r="BD15" s="352"/>
      <c r="BE15" s="352"/>
      <c r="BF15" s="352"/>
      <c r="BG15" s="352"/>
      <c r="BH15" s="352"/>
      <c r="BI15" s="352"/>
      <c r="BJ15" s="352"/>
      <c r="BK15" s="352"/>
      <c r="BL15" s="352"/>
      <c r="BM15" s="352"/>
      <c r="BN15" s="352"/>
      <c r="BO15" s="352"/>
      <c r="BP15" s="352"/>
      <c r="BQ15" s="352"/>
      <c r="BR15" s="352"/>
      <c r="BS15" s="352"/>
      <c r="BT15" s="352"/>
      <c r="BU15" s="352"/>
      <c r="BV15" s="352"/>
    </row>
    <row r="16" spans="2:74" x14ac:dyDescent="0.2">
      <c r="B16" s="258"/>
      <c r="C16" s="432" t="s">
        <v>321</v>
      </c>
      <c r="D16" s="262">
        <v>2279</v>
      </c>
      <c r="E16" s="262">
        <v>2545.9499999999998</v>
      </c>
      <c r="F16" s="262">
        <v>2665.0720489028299</v>
      </c>
      <c r="G16" s="373">
        <v>2632.9876619143679</v>
      </c>
      <c r="H16" s="373">
        <v>2206</v>
      </c>
      <c r="I16" s="373">
        <v>2295.457453614837</v>
      </c>
      <c r="J16" s="373">
        <v>2870.6072749691834</v>
      </c>
      <c r="K16" s="373">
        <v>3516</v>
      </c>
      <c r="L16" s="373">
        <v>2828.4003771213083</v>
      </c>
      <c r="M16" s="373">
        <v>3265.0115259913887</v>
      </c>
      <c r="N16" s="373">
        <v>3341.9342465753507</v>
      </c>
    </row>
    <row r="17" spans="2:21" x14ac:dyDescent="0.2">
      <c r="B17" s="258"/>
      <c r="C17" s="432" t="s">
        <v>322</v>
      </c>
      <c r="D17" s="234">
        <v>1118</v>
      </c>
      <c r="E17" s="234">
        <v>998.28</v>
      </c>
      <c r="F17" s="234">
        <v>1251</v>
      </c>
      <c r="G17" s="234">
        <v>1232.9035002990536</v>
      </c>
      <c r="H17" s="234">
        <v>886</v>
      </c>
      <c r="I17" s="234">
        <v>1235.4823123382221</v>
      </c>
      <c r="J17" s="234">
        <v>1134.120036934446</v>
      </c>
      <c r="K17" s="234">
        <v>1553</v>
      </c>
      <c r="L17" s="234">
        <v>1460.4327433628307</v>
      </c>
      <c r="M17" s="234">
        <v>1653.9322393630437</v>
      </c>
      <c r="N17" s="234">
        <v>2325.8385145070206</v>
      </c>
      <c r="U17" s="352"/>
    </row>
    <row r="18" spans="2:21" x14ac:dyDescent="0.2">
      <c r="B18" s="258"/>
      <c r="C18" s="432"/>
      <c r="D18" s="433"/>
      <c r="E18" s="433"/>
      <c r="F18" s="433"/>
      <c r="G18" s="433"/>
      <c r="H18" s="433"/>
      <c r="I18" s="433"/>
      <c r="J18" s="433"/>
      <c r="K18" s="433"/>
      <c r="L18" s="433"/>
      <c r="M18" s="433"/>
      <c r="N18" s="433"/>
      <c r="U18" s="352"/>
    </row>
    <row r="19" spans="2:21" x14ac:dyDescent="0.2">
      <c r="B19" s="258"/>
      <c r="C19" s="257" t="s">
        <v>154</v>
      </c>
      <c r="D19" s="254"/>
      <c r="E19" s="254"/>
      <c r="F19" s="254"/>
      <c r="G19" s="254"/>
      <c r="H19" s="254"/>
      <c r="I19" s="254"/>
      <c r="J19" s="254"/>
      <c r="K19" s="254"/>
      <c r="L19" s="254"/>
      <c r="M19" s="254"/>
      <c r="N19" s="254"/>
      <c r="U19" s="352"/>
    </row>
    <row r="20" spans="2:21" x14ac:dyDescent="0.2">
      <c r="B20" s="258"/>
      <c r="C20" s="257" t="s">
        <v>166</v>
      </c>
      <c r="D20" s="368">
        <v>10837</v>
      </c>
      <c r="E20" s="368">
        <v>11520.029999999999</v>
      </c>
      <c r="F20" s="368">
        <v>11780</v>
      </c>
      <c r="G20" s="236">
        <v>11863.672079927162</v>
      </c>
      <c r="H20" s="236">
        <v>13474</v>
      </c>
      <c r="I20" s="236">
        <v>14203.42443322371</v>
      </c>
      <c r="J20" s="236">
        <v>14144.150092848515</v>
      </c>
      <c r="K20" s="236">
        <v>15233</v>
      </c>
      <c r="L20" s="236">
        <f>SUM(L21:L22)</f>
        <v>14364.363128883135</v>
      </c>
      <c r="M20" s="236">
        <v>13756.980363453051</v>
      </c>
      <c r="N20" s="236">
        <v>17697.455123208154</v>
      </c>
      <c r="U20" s="352"/>
    </row>
    <row r="21" spans="2:21" x14ac:dyDescent="0.2">
      <c r="B21" s="258"/>
      <c r="C21" s="432" t="s">
        <v>321</v>
      </c>
      <c r="D21" s="262">
        <v>5637</v>
      </c>
      <c r="E21" s="262">
        <v>6005.6</v>
      </c>
      <c r="F21" s="262">
        <v>6106</v>
      </c>
      <c r="G21" s="425">
        <v>5901.7945579492571</v>
      </c>
      <c r="H21" s="425">
        <v>6622</v>
      </c>
      <c r="I21" s="425">
        <v>6909.3269353806581</v>
      </c>
      <c r="J21" s="425">
        <v>7233.930332922344</v>
      </c>
      <c r="K21" s="425">
        <v>6690</v>
      </c>
      <c r="L21" s="425">
        <v>7582.0144563167742</v>
      </c>
      <c r="M21" s="425">
        <v>6870.7600266714981</v>
      </c>
      <c r="N21" s="425">
        <v>7621.0246575342671</v>
      </c>
    </row>
    <row r="22" spans="2:21" x14ac:dyDescent="0.2">
      <c r="B22" s="258"/>
      <c r="C22" s="432" t="s">
        <v>322</v>
      </c>
      <c r="D22" s="234">
        <v>5200</v>
      </c>
      <c r="E22" s="234">
        <v>5514.45</v>
      </c>
      <c r="F22" s="234">
        <v>5674</v>
      </c>
      <c r="G22" s="234">
        <v>5961.8775219779054</v>
      </c>
      <c r="H22" s="234">
        <v>6852</v>
      </c>
      <c r="I22" s="234">
        <v>7294.0974978429567</v>
      </c>
      <c r="J22" s="234">
        <v>6910.2197599261708</v>
      </c>
      <c r="K22" s="234">
        <v>8544</v>
      </c>
      <c r="L22" s="234">
        <v>6782.3486725663606</v>
      </c>
      <c r="M22" s="234">
        <v>6886.2203367815537</v>
      </c>
      <c r="N22" s="234">
        <v>10076.430465673899</v>
      </c>
    </row>
    <row r="23" spans="2:21" x14ac:dyDescent="0.2">
      <c r="B23" s="258"/>
      <c r="C23" s="432"/>
      <c r="D23" s="254"/>
      <c r="E23" s="254"/>
      <c r="F23" s="254"/>
      <c r="G23" s="254"/>
      <c r="H23" s="254"/>
      <c r="I23" s="254"/>
      <c r="J23" s="254"/>
      <c r="K23" s="254"/>
      <c r="L23" s="254"/>
      <c r="M23" s="254"/>
      <c r="N23" s="254"/>
    </row>
    <row r="24" spans="2:21" x14ac:dyDescent="0.2">
      <c r="B24" s="258"/>
      <c r="C24" s="257" t="s">
        <v>486</v>
      </c>
      <c r="D24" s="368">
        <v>2972</v>
      </c>
      <c r="E24" s="368">
        <v>2846.84</v>
      </c>
      <c r="F24" s="368">
        <v>3458.6870996946914</v>
      </c>
      <c r="G24" s="236">
        <v>3124</v>
      </c>
      <c r="H24" s="236">
        <v>3336</v>
      </c>
      <c r="I24" s="236">
        <v>2840.3113826698755</v>
      </c>
      <c r="J24" s="236">
        <v>3750.3032187842041</v>
      </c>
      <c r="K24" s="236">
        <v>3328</v>
      </c>
      <c r="L24" s="236">
        <f>SUM(L25:L26)</f>
        <v>3071.863819159767</v>
      </c>
      <c r="M24" s="236">
        <v>3261.9375844175574</v>
      </c>
      <c r="N24" s="236">
        <v>3313.7663824546435</v>
      </c>
    </row>
    <row r="25" spans="2:21" x14ac:dyDescent="0.2">
      <c r="B25" s="258"/>
      <c r="C25" s="432" t="s">
        <v>321</v>
      </c>
      <c r="D25" s="262">
        <v>2264</v>
      </c>
      <c r="E25" s="262">
        <v>2270.83</v>
      </c>
      <c r="F25" s="262">
        <v>2686.7700305329636</v>
      </c>
      <c r="G25" s="373">
        <v>2383.9861425115496</v>
      </c>
      <c r="H25" s="373">
        <v>2441</v>
      </c>
      <c r="I25" s="373">
        <v>2341.3666026871338</v>
      </c>
      <c r="J25" s="373">
        <v>2985.431565967951</v>
      </c>
      <c r="K25" s="373">
        <v>2516</v>
      </c>
      <c r="L25" s="373">
        <v>2329.2708988057861</v>
      </c>
      <c r="M25" s="373">
        <v>2511.2729555779019</v>
      </c>
      <c r="N25" s="373">
        <v>2316.367123287675</v>
      </c>
    </row>
    <row r="26" spans="2:21" x14ac:dyDescent="0.2">
      <c r="B26" s="252"/>
      <c r="C26" s="432" t="s">
        <v>322</v>
      </c>
      <c r="D26" s="234">
        <v>708</v>
      </c>
      <c r="E26" s="234">
        <v>576</v>
      </c>
      <c r="F26" s="234">
        <v>771.91706916173143</v>
      </c>
      <c r="G26" s="234">
        <v>740.01385748845041</v>
      </c>
      <c r="H26" s="234">
        <v>895</v>
      </c>
      <c r="I26" s="234">
        <v>498.94477998274374</v>
      </c>
      <c r="J26" s="234">
        <v>764.87165281625312</v>
      </c>
      <c r="K26" s="234">
        <v>812</v>
      </c>
      <c r="L26" s="234">
        <v>742.59292035398073</v>
      </c>
      <c r="M26" s="234">
        <v>750.66462883965573</v>
      </c>
      <c r="N26" s="234">
        <v>997.39925916696586</v>
      </c>
    </row>
    <row r="27" spans="2:21" x14ac:dyDescent="0.2">
      <c r="B27" s="252"/>
      <c r="C27" s="252"/>
      <c r="D27" s="252"/>
      <c r="E27" s="252"/>
      <c r="F27" s="252"/>
      <c r="G27" s="252"/>
      <c r="H27" s="252"/>
      <c r="I27" s="252"/>
      <c r="J27" s="252"/>
      <c r="K27" s="252"/>
      <c r="L27" s="252"/>
      <c r="M27" s="252"/>
      <c r="N27" s="252"/>
    </row>
    <row r="28" spans="2:21" x14ac:dyDescent="0.2">
      <c r="B28" s="258"/>
      <c r="C28" s="257" t="s">
        <v>482</v>
      </c>
      <c r="D28" s="368">
        <v>7673</v>
      </c>
      <c r="E28" s="368">
        <v>7061.02</v>
      </c>
      <c r="F28" s="368">
        <v>7473.7587157208663</v>
      </c>
      <c r="G28" s="236">
        <v>8441</v>
      </c>
      <c r="H28" s="236">
        <v>8753</v>
      </c>
      <c r="I28" s="236">
        <v>8570.3614274666343</v>
      </c>
      <c r="J28" s="236">
        <v>8984.3598181969755</v>
      </c>
      <c r="K28" s="236">
        <v>8711</v>
      </c>
      <c r="L28" s="236">
        <f>SUM(L29:L30)</f>
        <v>6714.5092366908939</v>
      </c>
      <c r="M28" s="236">
        <v>7814.785094994234</v>
      </c>
      <c r="N28" s="236">
        <v>9576.0975870956681</v>
      </c>
      <c r="O28" s="252"/>
      <c r="U28" s="252"/>
    </row>
    <row r="29" spans="2:21" x14ac:dyDescent="0.2">
      <c r="B29" s="258"/>
      <c r="C29" s="432" t="s">
        <v>321</v>
      </c>
      <c r="D29" s="262">
        <v>2603</v>
      </c>
      <c r="E29" s="262">
        <v>3092.38</v>
      </c>
      <c r="F29" s="262">
        <v>2483.4446871259174</v>
      </c>
      <c r="G29" s="373">
        <v>3242.9098657808768</v>
      </c>
      <c r="H29" s="373">
        <v>3197</v>
      </c>
      <c r="I29" s="373">
        <v>3580.913627639145</v>
      </c>
      <c r="J29" s="373">
        <v>3261.0098643649931</v>
      </c>
      <c r="K29" s="373">
        <v>2744</v>
      </c>
      <c r="L29" s="373">
        <v>2234.1986172218772</v>
      </c>
      <c r="M29" s="373">
        <v>2475.7060539854192</v>
      </c>
      <c r="N29" s="373">
        <v>2705.3753424657589</v>
      </c>
      <c r="O29" s="252"/>
      <c r="Q29" s="252"/>
      <c r="R29" s="252"/>
      <c r="S29" s="252"/>
      <c r="T29" s="252"/>
      <c r="U29" s="252"/>
    </row>
    <row r="30" spans="2:21" x14ac:dyDescent="0.2">
      <c r="B30" s="252"/>
      <c r="C30" s="432" t="s">
        <v>322</v>
      </c>
      <c r="D30" s="234">
        <v>5070</v>
      </c>
      <c r="E30" s="234">
        <v>3968.64</v>
      </c>
      <c r="F30" s="234">
        <v>4990.3140285949557</v>
      </c>
      <c r="G30" s="234">
        <v>5198.0901342191228</v>
      </c>
      <c r="H30" s="234">
        <v>5556</v>
      </c>
      <c r="I30" s="234">
        <v>4989.4477998274388</v>
      </c>
      <c r="J30" s="234">
        <v>5723.3499538319829</v>
      </c>
      <c r="K30" s="234">
        <v>5967</v>
      </c>
      <c r="L30" s="234">
        <v>4480.3106194690172</v>
      </c>
      <c r="M30" s="234">
        <v>5339.0790410088148</v>
      </c>
      <c r="N30" s="234">
        <v>6870.7222446299102</v>
      </c>
    </row>
    <row r="31" spans="2:21" x14ac:dyDescent="0.2">
      <c r="B31" s="252"/>
      <c r="C31" s="252"/>
      <c r="D31" s="252"/>
      <c r="E31" s="252"/>
      <c r="F31" s="252"/>
      <c r="G31" s="252"/>
      <c r="H31" s="252"/>
      <c r="I31" s="252"/>
      <c r="J31" s="252"/>
      <c r="K31" s="252"/>
      <c r="L31" s="252"/>
      <c r="M31" s="252"/>
      <c r="N31" s="252"/>
    </row>
    <row r="32" spans="2:21" x14ac:dyDescent="0.2">
      <c r="B32" s="258"/>
      <c r="C32" s="257" t="s">
        <v>167</v>
      </c>
      <c r="D32" s="368">
        <v>800</v>
      </c>
      <c r="E32" s="368">
        <v>801.57</v>
      </c>
      <c r="F32" s="368">
        <v>651.61719434115298</v>
      </c>
      <c r="G32" s="236">
        <v>740</v>
      </c>
      <c r="H32" s="236">
        <v>741</v>
      </c>
      <c r="I32" s="236">
        <v>1035.7517020265336</v>
      </c>
      <c r="J32" s="236">
        <v>595.48693973560648</v>
      </c>
      <c r="K32" s="236">
        <v>1281</v>
      </c>
      <c r="L32" s="236">
        <f>SUM(L33:L34)</f>
        <v>810.94205069444706</v>
      </c>
      <c r="M32" s="236">
        <v>517.7090125684299</v>
      </c>
      <c r="N32" s="236">
        <v>668.8041063867438</v>
      </c>
    </row>
    <row r="33" spans="2:19" x14ac:dyDescent="0.2">
      <c r="B33" s="258"/>
      <c r="C33" s="432" t="s">
        <v>321</v>
      </c>
      <c r="D33" s="262">
        <v>185</v>
      </c>
      <c r="E33" s="262">
        <v>178.88</v>
      </c>
      <c r="F33" s="262">
        <v>170.16172573772749</v>
      </c>
      <c r="G33" s="373">
        <v>88.884813338909609</v>
      </c>
      <c r="H33" s="373">
        <v>196</v>
      </c>
      <c r="I33" s="373">
        <v>275.45489443378085</v>
      </c>
      <c r="J33" s="373">
        <v>252.61344019728736</v>
      </c>
      <c r="K33" s="373">
        <v>257</v>
      </c>
      <c r="L33" s="373">
        <v>142.60842237586439</v>
      </c>
      <c r="M33" s="373">
        <v>149.51668671747146</v>
      </c>
      <c r="N33" s="373">
        <v>229.86849315068474</v>
      </c>
      <c r="O33" s="252"/>
    </row>
    <row r="34" spans="2:19" x14ac:dyDescent="0.2">
      <c r="B34" s="252"/>
      <c r="C34" s="432" t="s">
        <v>322</v>
      </c>
      <c r="D34" s="234">
        <v>615</v>
      </c>
      <c r="E34" s="234">
        <v>622.69000000000005</v>
      </c>
      <c r="F34" s="234">
        <v>481.45546860342552</v>
      </c>
      <c r="G34" s="234">
        <v>651.11518666109043</v>
      </c>
      <c r="H34" s="234">
        <v>545</v>
      </c>
      <c r="I34" s="234">
        <v>760.29680759275254</v>
      </c>
      <c r="J34" s="234">
        <v>342.87349953831915</v>
      </c>
      <c r="K34" s="234">
        <v>1024</v>
      </c>
      <c r="L34" s="234">
        <v>668.33362831858267</v>
      </c>
      <c r="M34" s="234">
        <v>368.19232585095841</v>
      </c>
      <c r="N34" s="234">
        <v>438.93561323605934</v>
      </c>
      <c r="O34" s="252"/>
    </row>
    <row r="35" spans="2:19" x14ac:dyDescent="0.2">
      <c r="B35" s="252"/>
      <c r="C35" s="252"/>
      <c r="D35" s="252"/>
      <c r="E35" s="252"/>
      <c r="F35" s="252"/>
      <c r="G35" s="252"/>
      <c r="H35" s="252"/>
      <c r="I35" s="252"/>
      <c r="J35" s="252"/>
      <c r="K35" s="252"/>
      <c r="L35" s="252"/>
      <c r="M35" s="252"/>
      <c r="N35" s="252"/>
    </row>
    <row r="36" spans="2:19" x14ac:dyDescent="0.2">
      <c r="B36" s="258"/>
      <c r="C36" s="257" t="s">
        <v>483</v>
      </c>
      <c r="D36" s="368">
        <v>4171</v>
      </c>
      <c r="E36" s="368">
        <v>4339.2700000000004</v>
      </c>
      <c r="F36" s="368">
        <v>3937.1742626313094</v>
      </c>
      <c r="G36" s="236">
        <v>4593</v>
      </c>
      <c r="H36" s="236">
        <v>4447</v>
      </c>
      <c r="I36" s="236">
        <v>5204.5501416768393</v>
      </c>
      <c r="J36" s="236">
        <v>5305.0333150027618</v>
      </c>
      <c r="K36" s="236">
        <v>5742</v>
      </c>
      <c r="L36" s="236">
        <f>SUM(L37:L38)</f>
        <v>5813.4200391583099</v>
      </c>
      <c r="M36" s="236">
        <v>6262.5920322714219</v>
      </c>
      <c r="N36" s="236">
        <v>9288.376738357807</v>
      </c>
    </row>
    <row r="37" spans="2:19" x14ac:dyDescent="0.2">
      <c r="B37" s="258"/>
      <c r="C37" s="432" t="s">
        <v>321</v>
      </c>
      <c r="D37" s="262">
        <v>1617</v>
      </c>
      <c r="E37" s="262">
        <v>1621.01</v>
      </c>
      <c r="F37" s="262">
        <v>1586.4374672418446</v>
      </c>
      <c r="G37" s="373">
        <v>1888.2981608711934</v>
      </c>
      <c r="H37" s="373">
        <v>1866</v>
      </c>
      <c r="I37" s="373">
        <v>1997.0479846449082</v>
      </c>
      <c r="J37" s="373">
        <v>1929.0480887792896</v>
      </c>
      <c r="K37" s="373">
        <v>1858</v>
      </c>
      <c r="L37" s="373">
        <v>1877.6775612822166</v>
      </c>
      <c r="M37" s="373">
        <v>1859.3118091308031</v>
      </c>
      <c r="N37" s="373">
        <v>2493.1890410958949</v>
      </c>
      <c r="O37" s="252"/>
    </row>
    <row r="38" spans="2:19" x14ac:dyDescent="0.2">
      <c r="B38" s="252"/>
      <c r="C38" s="432" t="s">
        <v>322</v>
      </c>
      <c r="D38" s="234">
        <v>2554</v>
      </c>
      <c r="E38" s="234">
        <v>2718.26</v>
      </c>
      <c r="F38" s="234">
        <v>2350.7367953894709</v>
      </c>
      <c r="G38" s="234">
        <v>2704.7018391288066</v>
      </c>
      <c r="H38" s="234">
        <v>2581</v>
      </c>
      <c r="I38" s="234">
        <v>3207.5021570319154</v>
      </c>
      <c r="J38" s="234">
        <v>3375.9852262234722</v>
      </c>
      <c r="K38" s="234">
        <v>3884</v>
      </c>
      <c r="L38" s="234">
        <v>3935.7424778760933</v>
      </c>
      <c r="M38" s="234">
        <v>4403.2802231406185</v>
      </c>
      <c r="N38" s="234">
        <v>6795.187697261912</v>
      </c>
      <c r="O38" s="252"/>
    </row>
    <row r="39" spans="2:19" x14ac:dyDescent="0.2">
      <c r="B39" s="252"/>
      <c r="C39" s="252"/>
      <c r="D39" s="252"/>
      <c r="E39" s="252"/>
      <c r="F39" s="252"/>
      <c r="G39" s="252"/>
      <c r="H39" s="252"/>
      <c r="I39" s="252"/>
      <c r="J39" s="252"/>
      <c r="K39" s="252"/>
      <c r="L39" s="252"/>
      <c r="M39" s="252"/>
      <c r="N39" s="252"/>
    </row>
    <row r="40" spans="2:19" x14ac:dyDescent="0.2">
      <c r="B40" s="258"/>
      <c r="C40" s="257" t="s">
        <v>168</v>
      </c>
      <c r="D40" s="368">
        <v>1277</v>
      </c>
      <c r="E40" s="368">
        <v>1144.42</v>
      </c>
      <c r="F40" s="368">
        <v>1284.0930528549998</v>
      </c>
      <c r="G40" s="236">
        <v>1534</v>
      </c>
      <c r="H40" s="236">
        <v>1142</v>
      </c>
      <c r="I40" s="236">
        <v>1073.6138440875791</v>
      </c>
      <c r="J40" s="236">
        <v>1600.0259742255907</v>
      </c>
      <c r="K40" s="236">
        <v>1394</v>
      </c>
      <c r="L40" s="236">
        <f>SUM(L41:L42)</f>
        <v>1473.4929409343481</v>
      </c>
      <c r="M40" s="236">
        <v>1453.4898011920363</v>
      </c>
      <c r="N40" s="236">
        <v>1745.2866762260142</v>
      </c>
    </row>
    <row r="41" spans="2:19" x14ac:dyDescent="0.2">
      <c r="B41" s="258"/>
      <c r="C41" s="432" t="s">
        <v>321</v>
      </c>
      <c r="D41" s="262">
        <v>662</v>
      </c>
      <c r="E41" s="262">
        <v>778.37</v>
      </c>
      <c r="F41" s="262">
        <v>960.80766537849786</v>
      </c>
      <c r="G41" s="373">
        <v>1150.6879474199832</v>
      </c>
      <c r="H41" s="373">
        <v>708</v>
      </c>
      <c r="I41" s="373">
        <v>550.9097888675617</v>
      </c>
      <c r="J41" s="373">
        <v>1125.2780517879169</v>
      </c>
      <c r="K41" s="373">
        <v>829</v>
      </c>
      <c r="L41" s="373">
        <v>879.41860465116338</v>
      </c>
      <c r="M41" s="373">
        <v>814.71925816678606</v>
      </c>
      <c r="N41" s="373">
        <v>795.698630136985</v>
      </c>
      <c r="O41" s="252"/>
      <c r="P41" s="252"/>
    </row>
    <row r="42" spans="2:19" x14ac:dyDescent="0.2">
      <c r="B42" s="252"/>
      <c r="C42" s="432" t="s">
        <v>322</v>
      </c>
      <c r="D42" s="234">
        <v>615</v>
      </c>
      <c r="E42" s="234">
        <v>366.05</v>
      </c>
      <c r="F42" s="234">
        <v>323.28538747650157</v>
      </c>
      <c r="G42" s="234">
        <v>383.31205258001683</v>
      </c>
      <c r="H42" s="234">
        <v>434</v>
      </c>
      <c r="I42" s="234">
        <v>522.70405522001727</v>
      </c>
      <c r="J42" s="234">
        <v>474.74792243767388</v>
      </c>
      <c r="K42" s="234">
        <v>565</v>
      </c>
      <c r="L42" s="234">
        <v>594.07433628318461</v>
      </c>
      <c r="M42" s="234">
        <v>638.77054302525039</v>
      </c>
      <c r="N42" s="234">
        <v>949.58804608902688</v>
      </c>
      <c r="O42" s="252"/>
      <c r="P42" s="252"/>
    </row>
    <row r="43" spans="2:19" x14ac:dyDescent="0.2">
      <c r="B43" s="252"/>
      <c r="C43" s="252"/>
      <c r="D43" s="252"/>
      <c r="E43" s="252"/>
      <c r="F43" s="252"/>
      <c r="G43" s="252"/>
      <c r="H43" s="252"/>
      <c r="I43" s="252"/>
      <c r="J43" s="252"/>
      <c r="K43" s="252"/>
      <c r="L43" s="252"/>
      <c r="M43" s="252"/>
      <c r="N43" s="252"/>
    </row>
    <row r="44" spans="2:19" x14ac:dyDescent="0.2">
      <c r="B44" s="258"/>
      <c r="C44" s="257" t="s">
        <v>484</v>
      </c>
      <c r="D44" s="368">
        <v>4985</v>
      </c>
      <c r="E44" s="368">
        <v>4828.3500000000004</v>
      </c>
      <c r="F44" s="368">
        <v>4762.1689217961793</v>
      </c>
      <c r="G44" s="236">
        <v>4812</v>
      </c>
      <c r="H44" s="236">
        <v>5116</v>
      </c>
      <c r="I44" s="236">
        <v>4279.1248539207627</v>
      </c>
      <c r="J44" s="236">
        <v>6257</v>
      </c>
      <c r="K44" s="236">
        <v>6187</v>
      </c>
      <c r="L44" s="236">
        <f>SUM(L45:L46)</f>
        <v>4769.7224192498661</v>
      </c>
      <c r="M44" s="236">
        <v>5894.3449225680051</v>
      </c>
      <c r="N44" s="236">
        <v>8016.5197073510626</v>
      </c>
    </row>
    <row r="45" spans="2:19" x14ac:dyDescent="0.2">
      <c r="B45" s="258"/>
      <c r="C45" s="432" t="s">
        <v>321</v>
      </c>
      <c r="D45" s="262">
        <v>1201</v>
      </c>
      <c r="E45" s="262">
        <v>1004.94</v>
      </c>
      <c r="F45" s="262">
        <v>1335.6662624309661</v>
      </c>
      <c r="G45" s="373">
        <v>971.24939242453331</v>
      </c>
      <c r="H45" s="373">
        <v>1096</v>
      </c>
      <c r="I45" s="373">
        <v>1285.4561740243091</v>
      </c>
      <c r="J45" s="373">
        <v>1378</v>
      </c>
      <c r="K45" s="373">
        <v>1315</v>
      </c>
      <c r="L45" s="373">
        <v>1378.5480829666897</v>
      </c>
      <c r="M45" s="373">
        <v>1243.9555178277053</v>
      </c>
      <c r="N45" s="373">
        <v>1414.5753424657535</v>
      </c>
    </row>
    <row r="46" spans="2:19" x14ac:dyDescent="0.2">
      <c r="B46" s="252"/>
      <c r="C46" s="432" t="s">
        <v>322</v>
      </c>
      <c r="D46" s="234">
        <v>3784</v>
      </c>
      <c r="E46" s="234">
        <v>3823.41</v>
      </c>
      <c r="F46" s="234">
        <v>3426.5026593652174</v>
      </c>
      <c r="G46" s="234">
        <v>3840.7506075754668</v>
      </c>
      <c r="H46" s="234">
        <v>4020</v>
      </c>
      <c r="I46" s="234">
        <v>2993.6686798964547</v>
      </c>
      <c r="J46" s="234">
        <v>4879</v>
      </c>
      <c r="K46" s="234">
        <v>4872</v>
      </c>
      <c r="L46" s="234">
        <v>3391.1743362831767</v>
      </c>
      <c r="M46" s="234">
        <v>4650.3894047403001</v>
      </c>
      <c r="N46" s="234">
        <v>6601.944364885303</v>
      </c>
    </row>
    <row r="47" spans="2:19" x14ac:dyDescent="0.2">
      <c r="B47" s="252"/>
      <c r="C47" s="252"/>
      <c r="D47" s="252"/>
      <c r="E47" s="252"/>
      <c r="F47" s="252"/>
      <c r="G47" s="252"/>
      <c r="H47" s="252"/>
      <c r="I47" s="252"/>
      <c r="J47" s="252"/>
      <c r="K47" s="252"/>
      <c r="L47" s="252"/>
      <c r="M47" s="252"/>
      <c r="N47" s="252"/>
    </row>
    <row r="48" spans="2:19" x14ac:dyDescent="0.2">
      <c r="B48" s="252"/>
      <c r="C48" s="426" t="s">
        <v>432</v>
      </c>
      <c r="D48" s="263">
        <v>0</v>
      </c>
      <c r="E48" s="429">
        <v>0</v>
      </c>
      <c r="F48" s="429">
        <v>0</v>
      </c>
      <c r="G48" s="429">
        <v>0</v>
      </c>
      <c r="H48" s="429">
        <v>0</v>
      </c>
      <c r="I48" s="429">
        <v>0</v>
      </c>
      <c r="J48" s="429">
        <v>0</v>
      </c>
      <c r="K48" s="429">
        <v>0</v>
      </c>
      <c r="L48" s="429">
        <v>0</v>
      </c>
      <c r="M48" s="434">
        <v>11.187887138072419</v>
      </c>
      <c r="N48" s="434">
        <v>89.399011397730703</v>
      </c>
      <c r="O48" s="261"/>
      <c r="P48" s="261"/>
      <c r="Q48" s="261"/>
      <c r="R48" s="268"/>
      <c r="S48" s="263"/>
    </row>
    <row r="49" spans="2:19" x14ac:dyDescent="0.2">
      <c r="B49" s="252"/>
      <c r="C49" s="428" t="s">
        <v>3</v>
      </c>
      <c r="D49" s="429">
        <v>0</v>
      </c>
      <c r="E49" s="429">
        <v>0</v>
      </c>
      <c r="F49" s="429">
        <v>0</v>
      </c>
      <c r="G49" s="429">
        <v>0</v>
      </c>
      <c r="H49" s="429">
        <v>0</v>
      </c>
      <c r="I49" s="429">
        <v>0</v>
      </c>
      <c r="J49" s="429">
        <v>0</v>
      </c>
      <c r="K49" s="429">
        <v>0</v>
      </c>
      <c r="L49" s="429">
        <v>0</v>
      </c>
      <c r="M49" s="429">
        <v>8.13639550635164</v>
      </c>
      <c r="N49" s="429">
        <v>17.682191780821899</v>
      </c>
      <c r="O49" s="261"/>
      <c r="P49" s="261"/>
      <c r="Q49" s="261"/>
      <c r="R49" s="268"/>
      <c r="S49" s="262"/>
    </row>
    <row r="50" spans="2:19" x14ac:dyDescent="0.2">
      <c r="B50" s="252"/>
      <c r="C50" s="428" t="s">
        <v>4</v>
      </c>
      <c r="D50" s="262">
        <v>0</v>
      </c>
      <c r="E50" s="429">
        <v>0</v>
      </c>
      <c r="F50" s="429">
        <v>0</v>
      </c>
      <c r="G50" s="429">
        <v>0</v>
      </c>
      <c r="H50" s="429">
        <v>0</v>
      </c>
      <c r="I50" s="429">
        <v>0</v>
      </c>
      <c r="J50" s="429">
        <v>0</v>
      </c>
      <c r="K50" s="429">
        <v>0</v>
      </c>
      <c r="L50" s="429">
        <v>0</v>
      </c>
      <c r="M50" s="429">
        <v>3.0514916317207801</v>
      </c>
      <c r="N50" s="429">
        <v>71.716819616908793</v>
      </c>
      <c r="O50" s="261"/>
      <c r="P50" s="261"/>
      <c r="Q50" s="261"/>
      <c r="R50" s="268"/>
      <c r="S50" s="262"/>
    </row>
    <row r="51" spans="2:19" x14ac:dyDescent="0.2">
      <c r="B51" s="252"/>
      <c r="C51" s="252"/>
      <c r="D51" s="252"/>
      <c r="E51" s="252"/>
      <c r="F51" s="252"/>
      <c r="G51" s="252"/>
      <c r="H51" s="252"/>
      <c r="I51" s="252"/>
      <c r="J51" s="252"/>
      <c r="K51" s="252"/>
      <c r="L51" s="252"/>
      <c r="M51" s="252"/>
      <c r="N51" s="252"/>
    </row>
    <row r="52" spans="2:19" x14ac:dyDescent="0.2">
      <c r="B52" s="258"/>
      <c r="C52" s="257" t="s">
        <v>71</v>
      </c>
      <c r="D52" s="368">
        <v>270</v>
      </c>
      <c r="E52" s="368">
        <v>20.190000000000001</v>
      </c>
      <c r="F52" s="368">
        <v>379.89540987151412</v>
      </c>
      <c r="G52" s="236">
        <v>164</v>
      </c>
      <c r="H52" s="236">
        <v>287</v>
      </c>
      <c r="I52" s="236">
        <v>117.9916754852424</v>
      </c>
      <c r="J52" s="236">
        <v>102</v>
      </c>
      <c r="K52" s="236">
        <v>449</v>
      </c>
      <c r="L52" s="236">
        <f>SUM(L53:L54)</f>
        <v>336.69309334030476</v>
      </c>
      <c r="M52" s="236">
        <v>549.26147091155747</v>
      </c>
      <c r="N52" s="236">
        <v>291.12018200794239</v>
      </c>
    </row>
    <row r="53" spans="2:19" x14ac:dyDescent="0.2">
      <c r="B53" s="258"/>
      <c r="C53" s="432" t="s">
        <v>321</v>
      </c>
      <c r="D53" s="262">
        <v>46</v>
      </c>
      <c r="E53" s="262">
        <v>20.190000000000001</v>
      </c>
      <c r="F53" s="262">
        <v>133.53327689594789</v>
      </c>
      <c r="G53" s="373">
        <v>105.21299460207389</v>
      </c>
      <c r="H53" s="373">
        <v>192</v>
      </c>
      <c r="I53" s="373">
        <v>22.954574536148399</v>
      </c>
      <c r="J53" s="373">
        <v>23</v>
      </c>
      <c r="K53" s="373">
        <v>343</v>
      </c>
      <c r="L53" s="373">
        <v>237.68070395977395</v>
      </c>
      <c r="M53" s="373">
        <v>295.98607843233913</v>
      </c>
      <c r="N53" s="373">
        <v>159.1397260273971</v>
      </c>
    </row>
    <row r="54" spans="2:19" x14ac:dyDescent="0.2">
      <c r="B54" s="258"/>
      <c r="C54" s="432" t="s">
        <v>322</v>
      </c>
      <c r="D54" s="234">
        <v>224</v>
      </c>
      <c r="E54" s="234">
        <v>0</v>
      </c>
      <c r="F54" s="234">
        <v>246.36213297556628</v>
      </c>
      <c r="G54" s="234">
        <v>58.787005397926109</v>
      </c>
      <c r="H54" s="234">
        <v>95</v>
      </c>
      <c r="I54" s="234">
        <v>95.037100949093997</v>
      </c>
      <c r="J54" s="234">
        <v>79</v>
      </c>
      <c r="K54" s="234">
        <v>106</v>
      </c>
      <c r="L54" s="234">
        <v>99.012389380530806</v>
      </c>
      <c r="M54" s="234">
        <v>253.27539247921837</v>
      </c>
      <c r="N54" s="234">
        <v>131.9804559805452</v>
      </c>
    </row>
    <row r="55" spans="2:19" ht="12" customHeight="1" x14ac:dyDescent="0.2">
      <c r="B55" s="264"/>
      <c r="C55" s="435"/>
      <c r="D55" s="435"/>
      <c r="E55" s="435"/>
      <c r="F55" s="435"/>
      <c r="G55" s="435"/>
      <c r="H55" s="435"/>
      <c r="I55" s="435"/>
      <c r="J55" s="435"/>
      <c r="K55" s="435"/>
      <c r="L55" s="435"/>
      <c r="M55" s="435"/>
      <c r="N55" s="435"/>
    </row>
    <row r="56" spans="2:19" ht="12" customHeight="1" x14ac:dyDescent="0.2">
      <c r="B56" s="264"/>
      <c r="C56" s="264"/>
      <c r="D56" s="264"/>
    </row>
    <row r="57" spans="2:19" ht="14.25" x14ac:dyDescent="0.2">
      <c r="B57" s="265"/>
      <c r="C57" s="232" t="s">
        <v>392</v>
      </c>
      <c r="D57" s="78"/>
      <c r="E57" s="78"/>
      <c r="F57" s="79"/>
      <c r="G57" s="79"/>
      <c r="H57" s="79"/>
      <c r="I57" s="79"/>
      <c r="J57" s="79"/>
      <c r="K57" s="79"/>
      <c r="L57" s="79"/>
      <c r="M57" s="79"/>
      <c r="N57" s="79"/>
    </row>
    <row r="58" spans="2:19" ht="14.25" x14ac:dyDescent="0.2">
      <c r="B58" s="265"/>
    </row>
    <row r="59" spans="2:19" x14ac:dyDescent="0.2">
      <c r="B59" s="536"/>
      <c r="C59" s="536"/>
    </row>
  </sheetData>
  <customSheetViews>
    <customSheetView guid="{2C045F60-6AB2-44F0-B91E-AB5C1A883BD2}" scale="90" showPageBreaks="1" printArea="1" hiddenColumns="1" view="pageBreakPreview" topLeftCell="B7">
      <selection activeCell="O11" sqref="O11:O46"/>
      <pageMargins left="0.7" right="0.7" top="0.75" bottom="0.75" header="0.3" footer="0.3"/>
      <pageSetup scale="69" orientation="portrait" r:id="rId1"/>
    </customSheetView>
    <customSheetView guid="{F1F7BD3E-FC2C-462F-A022-5270024FE9F6}" scale="90" showPageBreaks="1" hiddenColumns="1" view="pageBreakPreview" topLeftCell="B1">
      <selection activeCell="P18" sqref="P18"/>
      <pageMargins left="0.7" right="0.7" top="0.75" bottom="0.75" header="0.3" footer="0.3"/>
      <pageSetup scale="69" orientation="portrait" r:id="rId2"/>
    </customSheetView>
  </customSheetViews>
  <mergeCells count="2">
    <mergeCell ref="B59:C59"/>
    <mergeCell ref="C7:N7"/>
  </mergeCells>
  <pageMargins left="0.7" right="0.7" top="0.75" bottom="0.75" header="0.3" footer="0.3"/>
  <pageSetup scale="50" orientation="portrait" r:id="rId3"/>
  <drawing r:id="rId4"/>
  <legacyDrawing r:id="rId5"/>
  <oleObjects>
    <mc:AlternateContent xmlns:mc="http://schemas.openxmlformats.org/markup-compatibility/2006">
      <mc:Choice Requires="x14">
        <oleObject progId="MSPhotoEd.3" shapeId="661505" r:id="rId6">
          <objectPr defaultSize="0" autoPict="0" r:id="rId7">
            <anchor moveWithCells="1" sizeWithCells="1">
              <from>
                <xdr:col>0</xdr:col>
                <xdr:colOff>0</xdr:colOff>
                <xdr:row>0</xdr:row>
                <xdr:rowOff>9525</xdr:rowOff>
              </from>
              <to>
                <xdr:col>1</xdr:col>
                <xdr:colOff>400050</xdr:colOff>
                <xdr:row>3</xdr:row>
                <xdr:rowOff>38100</xdr:rowOff>
              </to>
            </anchor>
          </objectPr>
        </oleObject>
      </mc:Choice>
      <mc:Fallback>
        <oleObject progId="MSPhotoEd.3" shapeId="661505"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2"/>
  <sheetViews>
    <sheetView workbookViewId="0">
      <selection activeCell="B1" sqref="B1"/>
    </sheetView>
  </sheetViews>
  <sheetFormatPr defaultRowHeight="12.75" outlineLevelRow="1" x14ac:dyDescent="0.2"/>
  <cols>
    <col min="3" max="3" width="5.28515625" customWidth="1"/>
    <col min="4" max="5" width="11.140625" customWidth="1"/>
    <col min="6" max="6" width="10.140625" customWidth="1"/>
    <col min="7" max="7" width="10.5703125" customWidth="1"/>
  </cols>
  <sheetData>
    <row r="1" spans="1:8" ht="15.75" x14ac:dyDescent="0.25">
      <c r="A1" s="10" t="e">
        <f>'.04a'!B8+0.01</f>
        <v>#VALUE!</v>
      </c>
      <c r="B1" s="11" t="s">
        <v>6</v>
      </c>
      <c r="C1" s="6"/>
      <c r="D1" s="6"/>
      <c r="E1" s="6"/>
      <c r="F1" s="6"/>
      <c r="G1" s="6"/>
      <c r="H1" s="6"/>
    </row>
    <row r="2" spans="1:8" ht="15.75" x14ac:dyDescent="0.25">
      <c r="A2" s="10"/>
      <c r="B2" s="11"/>
      <c r="C2" s="6"/>
      <c r="D2" s="6"/>
      <c r="E2" s="6"/>
      <c r="F2" s="6"/>
      <c r="G2" s="6"/>
      <c r="H2" s="6"/>
    </row>
    <row r="3" spans="1:8" ht="16.5" customHeight="1" outlineLevel="1" x14ac:dyDescent="0.25">
      <c r="A3" s="10"/>
      <c r="B3" s="46">
        <v>1992</v>
      </c>
      <c r="C3" s="45"/>
      <c r="D3" s="47" t="s">
        <v>7</v>
      </c>
      <c r="E3" s="47" t="s">
        <v>8</v>
      </c>
      <c r="F3" s="47" t="s">
        <v>9</v>
      </c>
      <c r="G3" s="47" t="s">
        <v>10</v>
      </c>
      <c r="H3" s="2" t="s">
        <v>11</v>
      </c>
    </row>
    <row r="4" spans="1:8" ht="12.75" customHeight="1" outlineLevel="1" x14ac:dyDescent="0.25">
      <c r="A4" s="10"/>
    </row>
    <row r="5" spans="1:8" ht="12.75" customHeight="1" outlineLevel="1" x14ac:dyDescent="0.25">
      <c r="A5" s="10"/>
      <c r="B5" s="44" t="s">
        <v>12</v>
      </c>
      <c r="D5" s="14">
        <v>1108</v>
      </c>
      <c r="E5" s="14">
        <v>1566</v>
      </c>
      <c r="F5" s="14">
        <v>929</v>
      </c>
      <c r="G5" s="14">
        <v>542</v>
      </c>
      <c r="H5" s="14">
        <f>SUM(D5:G5)</f>
        <v>4145</v>
      </c>
    </row>
    <row r="6" spans="1:8" ht="12.75" customHeight="1" outlineLevel="1" x14ac:dyDescent="0.25">
      <c r="A6" s="10"/>
      <c r="B6" t="s">
        <v>13</v>
      </c>
      <c r="D6" s="7">
        <v>555</v>
      </c>
      <c r="E6" s="7">
        <v>691</v>
      </c>
      <c r="F6" s="7">
        <v>440</v>
      </c>
      <c r="G6" s="7">
        <v>305</v>
      </c>
      <c r="H6" s="7">
        <f t="shared" ref="H6:H21" si="0">SUM(D6:G6)</f>
        <v>1991</v>
      </c>
    </row>
    <row r="7" spans="1:8" ht="12.75" customHeight="1" outlineLevel="1" x14ac:dyDescent="0.25">
      <c r="A7" s="10"/>
      <c r="B7" t="s">
        <v>14</v>
      </c>
      <c r="D7" s="7">
        <v>553</v>
      </c>
      <c r="E7" s="7">
        <v>875</v>
      </c>
      <c r="F7" s="7">
        <v>489</v>
      </c>
      <c r="G7" s="7">
        <v>237</v>
      </c>
      <c r="H7" s="7">
        <f t="shared" si="0"/>
        <v>2154</v>
      </c>
    </row>
    <row r="8" spans="1:8" ht="12.75" customHeight="1" outlineLevel="1" x14ac:dyDescent="0.25">
      <c r="A8" s="10"/>
      <c r="B8" s="44" t="s">
        <v>15</v>
      </c>
      <c r="D8" s="14">
        <v>869</v>
      </c>
      <c r="E8" s="14">
        <v>1420</v>
      </c>
      <c r="F8" s="14">
        <v>819</v>
      </c>
      <c r="G8" s="14">
        <v>608</v>
      </c>
      <c r="H8" s="14">
        <f t="shared" si="0"/>
        <v>3716</v>
      </c>
    </row>
    <row r="9" spans="1:8" ht="12.75" customHeight="1" outlineLevel="1" x14ac:dyDescent="0.25">
      <c r="A9" s="10"/>
      <c r="B9" t="s">
        <v>13</v>
      </c>
      <c r="D9" s="7">
        <v>434</v>
      </c>
      <c r="E9" s="7">
        <v>561</v>
      </c>
      <c r="F9" s="7">
        <v>381</v>
      </c>
      <c r="G9" s="7">
        <v>269</v>
      </c>
      <c r="H9" s="7">
        <f t="shared" si="0"/>
        <v>1645</v>
      </c>
    </row>
    <row r="10" spans="1:8" ht="12.75" customHeight="1" outlineLevel="1" x14ac:dyDescent="0.25">
      <c r="A10" s="10"/>
      <c r="B10" t="s">
        <v>14</v>
      </c>
      <c r="D10" s="7">
        <v>435</v>
      </c>
      <c r="E10" s="7">
        <v>859</v>
      </c>
      <c r="F10" s="7">
        <v>438</v>
      </c>
      <c r="G10" s="7">
        <v>339</v>
      </c>
      <c r="H10" s="7">
        <f t="shared" si="0"/>
        <v>2071</v>
      </c>
    </row>
    <row r="11" spans="1:8" ht="12.75" customHeight="1" outlineLevel="1" x14ac:dyDescent="0.25">
      <c r="A11" s="10"/>
      <c r="B11" s="44" t="s">
        <v>16</v>
      </c>
      <c r="D11" s="14">
        <v>299</v>
      </c>
      <c r="E11" s="14">
        <v>903</v>
      </c>
      <c r="F11" s="14">
        <v>645</v>
      </c>
      <c r="G11" s="14">
        <v>711</v>
      </c>
      <c r="H11" s="14">
        <f t="shared" si="0"/>
        <v>2558</v>
      </c>
    </row>
    <row r="12" spans="1:8" ht="12.75" customHeight="1" outlineLevel="1" x14ac:dyDescent="0.25">
      <c r="A12" s="10"/>
      <c r="B12" t="s">
        <v>13</v>
      </c>
      <c r="D12" s="7">
        <v>182</v>
      </c>
      <c r="E12" s="7">
        <v>418</v>
      </c>
      <c r="F12" s="7">
        <v>268</v>
      </c>
      <c r="G12" s="7">
        <v>406</v>
      </c>
      <c r="H12" s="7">
        <f t="shared" si="0"/>
        <v>1274</v>
      </c>
    </row>
    <row r="13" spans="1:8" ht="12.75" customHeight="1" outlineLevel="1" x14ac:dyDescent="0.25">
      <c r="A13" s="10"/>
      <c r="B13" t="s">
        <v>14</v>
      </c>
      <c r="D13" s="7">
        <v>117</v>
      </c>
      <c r="E13" s="7">
        <v>485</v>
      </c>
      <c r="F13" s="7">
        <v>377</v>
      </c>
      <c r="G13" s="7">
        <v>305</v>
      </c>
      <c r="H13" s="7">
        <f t="shared" si="0"/>
        <v>1284</v>
      </c>
    </row>
    <row r="14" spans="1:8" ht="12.75" customHeight="1" outlineLevel="1" x14ac:dyDescent="0.25">
      <c r="A14" s="10"/>
      <c r="B14" s="44" t="s">
        <v>17</v>
      </c>
      <c r="D14" s="14">
        <v>204</v>
      </c>
      <c r="E14" s="14">
        <v>879</v>
      </c>
      <c r="F14" s="14">
        <v>526</v>
      </c>
      <c r="G14" s="14">
        <v>646</v>
      </c>
      <c r="H14" s="14">
        <f t="shared" si="0"/>
        <v>2255</v>
      </c>
    </row>
    <row r="15" spans="1:8" ht="12.75" customHeight="1" outlineLevel="1" x14ac:dyDescent="0.25">
      <c r="A15" s="10"/>
      <c r="B15" t="s">
        <v>13</v>
      </c>
      <c r="D15" s="7">
        <v>78</v>
      </c>
      <c r="E15" s="7">
        <v>477</v>
      </c>
      <c r="F15" s="7">
        <v>240</v>
      </c>
      <c r="G15" s="7">
        <v>464</v>
      </c>
      <c r="H15" s="7">
        <f t="shared" si="0"/>
        <v>1259</v>
      </c>
    </row>
    <row r="16" spans="1:8" ht="12.75" customHeight="1" outlineLevel="1" x14ac:dyDescent="0.25">
      <c r="A16" s="10"/>
      <c r="B16" t="s">
        <v>14</v>
      </c>
      <c r="D16" s="7">
        <v>126</v>
      </c>
      <c r="E16" s="7">
        <v>401</v>
      </c>
      <c r="F16" s="7">
        <v>286</v>
      </c>
      <c r="G16" s="7">
        <v>182</v>
      </c>
      <c r="H16" s="7">
        <f t="shared" si="0"/>
        <v>995</v>
      </c>
    </row>
    <row r="17" spans="1:8" ht="12.75" customHeight="1" outlineLevel="1" x14ac:dyDescent="0.25">
      <c r="A17" s="10"/>
      <c r="B17" s="44" t="s">
        <v>18</v>
      </c>
      <c r="D17" s="14">
        <v>0</v>
      </c>
      <c r="E17" s="14">
        <v>469</v>
      </c>
      <c r="F17" s="14">
        <v>841</v>
      </c>
      <c r="G17" s="14">
        <v>1235</v>
      </c>
      <c r="H17" s="14">
        <f t="shared" si="0"/>
        <v>2545</v>
      </c>
    </row>
    <row r="18" spans="1:8" ht="12.75" customHeight="1" outlineLevel="1" x14ac:dyDescent="0.25">
      <c r="A18" s="10"/>
      <c r="B18" t="s">
        <v>13</v>
      </c>
      <c r="D18" s="7">
        <v>0</v>
      </c>
      <c r="E18" s="7">
        <v>325</v>
      </c>
      <c r="F18" s="7">
        <v>318</v>
      </c>
      <c r="G18" s="7">
        <v>759</v>
      </c>
      <c r="H18" s="7">
        <f t="shared" si="0"/>
        <v>1402</v>
      </c>
    </row>
    <row r="19" spans="1:8" ht="12.75" customHeight="1" outlineLevel="1" x14ac:dyDescent="0.25">
      <c r="A19" s="10"/>
      <c r="B19" t="s">
        <v>14</v>
      </c>
      <c r="D19" s="7">
        <v>0</v>
      </c>
      <c r="E19" s="7">
        <v>144</v>
      </c>
      <c r="F19" s="7">
        <v>523</v>
      </c>
      <c r="G19" s="7">
        <v>476</v>
      </c>
      <c r="H19" s="7">
        <f t="shared" si="0"/>
        <v>1143</v>
      </c>
    </row>
    <row r="20" spans="1:8" ht="12.75" customHeight="1" outlineLevel="1" x14ac:dyDescent="0.25">
      <c r="A20" s="10"/>
      <c r="D20" s="7"/>
      <c r="E20" s="7"/>
      <c r="F20" s="7"/>
      <c r="G20" s="7"/>
      <c r="H20" s="7"/>
    </row>
    <row r="21" spans="1:8" ht="12.75" customHeight="1" outlineLevel="1" x14ac:dyDescent="0.25">
      <c r="A21" s="10"/>
      <c r="B21" s="1" t="s">
        <v>11</v>
      </c>
      <c r="D21" s="14">
        <f>SUM(D5+D8+D11+D14+D17)</f>
        <v>2480</v>
      </c>
      <c r="E21" s="14">
        <f t="shared" ref="E21:G23" si="1">SUM(E5+E8+E11+E14+E17)</f>
        <v>5237</v>
      </c>
      <c r="F21" s="14">
        <f t="shared" si="1"/>
        <v>3760</v>
      </c>
      <c r="G21" s="14">
        <f t="shared" si="1"/>
        <v>3742</v>
      </c>
      <c r="H21" s="14">
        <f t="shared" si="0"/>
        <v>15219</v>
      </c>
    </row>
    <row r="22" spans="1:8" ht="12.75" customHeight="1" outlineLevel="1" x14ac:dyDescent="0.25">
      <c r="A22" s="10"/>
      <c r="B22" t="s">
        <v>13</v>
      </c>
      <c r="D22" s="7">
        <f>SUM(D6+D9+D12+D15+D18)</f>
        <v>1249</v>
      </c>
      <c r="E22" s="7">
        <f t="shared" si="1"/>
        <v>2472</v>
      </c>
      <c r="F22" s="7">
        <f t="shared" si="1"/>
        <v>1647</v>
      </c>
      <c r="G22" s="7">
        <f t="shared" si="1"/>
        <v>2203</v>
      </c>
      <c r="H22" s="7">
        <f>SUM(D22:G22)</f>
        <v>7571</v>
      </c>
    </row>
    <row r="23" spans="1:8" ht="12.75" customHeight="1" outlineLevel="1" x14ac:dyDescent="0.25">
      <c r="A23" s="10"/>
      <c r="B23" t="s">
        <v>14</v>
      </c>
      <c r="D23" s="7">
        <f>SUM(D7+D10+D13+D16+D19)</f>
        <v>1231</v>
      </c>
      <c r="E23" s="7">
        <f t="shared" si="1"/>
        <v>2764</v>
      </c>
      <c r="F23" s="7">
        <f t="shared" si="1"/>
        <v>2113</v>
      </c>
      <c r="G23" s="7">
        <f t="shared" si="1"/>
        <v>1539</v>
      </c>
      <c r="H23" s="7">
        <f>SUM(D23:G23)</f>
        <v>7647</v>
      </c>
    </row>
    <row r="24" spans="1:8" collapsed="1" x14ac:dyDescent="0.2"/>
    <row r="25" spans="1:8" ht="15" outlineLevel="1" x14ac:dyDescent="0.25">
      <c r="B25" s="46">
        <v>1993</v>
      </c>
      <c r="C25" s="45"/>
      <c r="D25" s="47" t="s">
        <v>7</v>
      </c>
      <c r="E25" s="47" t="s">
        <v>8</v>
      </c>
      <c r="F25" s="47" t="s">
        <v>9</v>
      </c>
      <c r="G25" s="47" t="s">
        <v>10</v>
      </c>
      <c r="H25" s="2" t="s">
        <v>11</v>
      </c>
    </row>
    <row r="26" spans="1:8" outlineLevel="1" x14ac:dyDescent="0.2"/>
    <row r="27" spans="1:8" outlineLevel="1" x14ac:dyDescent="0.2">
      <c r="B27" s="44" t="s">
        <v>12</v>
      </c>
      <c r="D27" s="14">
        <v>1082</v>
      </c>
      <c r="E27" s="14">
        <v>1484</v>
      </c>
      <c r="F27" s="14">
        <v>698</v>
      </c>
      <c r="G27" s="14">
        <v>639</v>
      </c>
      <c r="H27" s="14">
        <f>SUM(D27:G27)</f>
        <v>3903</v>
      </c>
    </row>
    <row r="28" spans="1:8" outlineLevel="1" x14ac:dyDescent="0.2">
      <c r="B28" t="s">
        <v>13</v>
      </c>
      <c r="D28" s="7">
        <v>489</v>
      </c>
      <c r="E28" s="7">
        <v>718</v>
      </c>
      <c r="F28" s="7">
        <v>159</v>
      </c>
      <c r="G28" s="7">
        <v>313</v>
      </c>
      <c r="H28" s="7">
        <f t="shared" ref="H28:H43" si="2">SUM(D28:G28)</f>
        <v>1679</v>
      </c>
    </row>
    <row r="29" spans="1:8" outlineLevel="1" x14ac:dyDescent="0.2">
      <c r="B29" t="s">
        <v>14</v>
      </c>
      <c r="D29" s="7">
        <v>593</v>
      </c>
      <c r="E29" s="7">
        <v>766</v>
      </c>
      <c r="F29" s="7">
        <v>539</v>
      </c>
      <c r="G29" s="7">
        <v>326</v>
      </c>
      <c r="H29" s="7">
        <f t="shared" si="2"/>
        <v>2224</v>
      </c>
    </row>
    <row r="30" spans="1:8" outlineLevel="1" x14ac:dyDescent="0.2">
      <c r="B30" s="44" t="s">
        <v>15</v>
      </c>
      <c r="D30" s="14">
        <v>807</v>
      </c>
      <c r="E30" s="14">
        <v>1649</v>
      </c>
      <c r="F30" s="14">
        <v>859</v>
      </c>
      <c r="G30" s="14">
        <v>670</v>
      </c>
      <c r="H30" s="14">
        <f t="shared" si="2"/>
        <v>3985</v>
      </c>
    </row>
    <row r="31" spans="1:8" outlineLevel="1" x14ac:dyDescent="0.2">
      <c r="B31" t="s">
        <v>13</v>
      </c>
      <c r="D31" s="7">
        <v>236</v>
      </c>
      <c r="E31" s="7">
        <v>674</v>
      </c>
      <c r="F31" s="7">
        <v>391</v>
      </c>
      <c r="G31" s="7">
        <v>337</v>
      </c>
      <c r="H31" s="7">
        <f t="shared" si="2"/>
        <v>1638</v>
      </c>
    </row>
    <row r="32" spans="1:8" outlineLevel="1" x14ac:dyDescent="0.2">
      <c r="B32" t="s">
        <v>14</v>
      </c>
      <c r="D32" s="7">
        <v>572</v>
      </c>
      <c r="E32" s="7">
        <v>975</v>
      </c>
      <c r="F32" s="7">
        <v>468</v>
      </c>
      <c r="G32" s="7">
        <v>333</v>
      </c>
      <c r="H32" s="7">
        <f t="shared" si="2"/>
        <v>2348</v>
      </c>
    </row>
    <row r="33" spans="2:8" outlineLevel="1" x14ac:dyDescent="0.2">
      <c r="B33" s="44" t="s">
        <v>16</v>
      </c>
      <c r="D33" s="14">
        <v>403</v>
      </c>
      <c r="E33" s="14">
        <v>1287</v>
      </c>
      <c r="F33" s="14">
        <v>657</v>
      </c>
      <c r="G33" s="14">
        <v>606</v>
      </c>
      <c r="H33" s="14">
        <f t="shared" si="2"/>
        <v>2953</v>
      </c>
    </row>
    <row r="34" spans="2:8" outlineLevel="1" x14ac:dyDescent="0.2">
      <c r="B34" t="s">
        <v>13</v>
      </c>
      <c r="D34" s="7">
        <v>182</v>
      </c>
      <c r="E34" s="7">
        <v>702</v>
      </c>
      <c r="F34" s="7">
        <v>318</v>
      </c>
      <c r="G34" s="7">
        <v>318</v>
      </c>
      <c r="H34" s="7">
        <f t="shared" si="2"/>
        <v>1520</v>
      </c>
    </row>
    <row r="35" spans="2:8" outlineLevel="1" x14ac:dyDescent="0.2">
      <c r="B35" t="s">
        <v>14</v>
      </c>
      <c r="D35" s="7">
        <v>221</v>
      </c>
      <c r="E35" s="7">
        <v>585</v>
      </c>
      <c r="F35" s="7">
        <v>339</v>
      </c>
      <c r="G35" s="7">
        <v>288</v>
      </c>
      <c r="H35" s="7">
        <f t="shared" si="2"/>
        <v>1433</v>
      </c>
    </row>
    <row r="36" spans="2:8" outlineLevel="1" x14ac:dyDescent="0.2">
      <c r="B36" s="44" t="s">
        <v>17</v>
      </c>
      <c r="D36" s="14">
        <v>158</v>
      </c>
      <c r="E36" s="14">
        <v>838</v>
      </c>
      <c r="F36" s="14">
        <v>572</v>
      </c>
      <c r="G36" s="14">
        <v>861</v>
      </c>
      <c r="H36" s="14">
        <f t="shared" si="2"/>
        <v>2429</v>
      </c>
    </row>
    <row r="37" spans="2:8" outlineLevel="1" x14ac:dyDescent="0.2">
      <c r="B37" t="s">
        <v>13</v>
      </c>
      <c r="D37" s="7">
        <v>106</v>
      </c>
      <c r="E37" s="7">
        <v>402</v>
      </c>
      <c r="F37" s="7">
        <v>297</v>
      </c>
      <c r="G37" s="7">
        <v>438</v>
      </c>
      <c r="H37" s="7">
        <f t="shared" si="2"/>
        <v>1243</v>
      </c>
    </row>
    <row r="38" spans="2:8" outlineLevel="1" x14ac:dyDescent="0.2">
      <c r="B38" t="s">
        <v>14</v>
      </c>
      <c r="D38" s="7">
        <v>52</v>
      </c>
      <c r="E38" s="7">
        <v>435</v>
      </c>
      <c r="F38" s="7">
        <v>275</v>
      </c>
      <c r="G38" s="7">
        <v>423</v>
      </c>
      <c r="H38" s="7">
        <f t="shared" si="2"/>
        <v>1185</v>
      </c>
    </row>
    <row r="39" spans="2:8" outlineLevel="1" x14ac:dyDescent="0.2">
      <c r="B39" s="44" t="s">
        <v>18</v>
      </c>
      <c r="D39" s="14">
        <v>0</v>
      </c>
      <c r="E39" s="14">
        <v>419</v>
      </c>
      <c r="F39" s="14">
        <v>1011</v>
      </c>
      <c r="G39" s="14">
        <v>1294</v>
      </c>
      <c r="H39" s="14">
        <f t="shared" si="2"/>
        <v>2724</v>
      </c>
    </row>
    <row r="40" spans="2:8" outlineLevel="1" x14ac:dyDescent="0.2">
      <c r="B40" t="s">
        <v>13</v>
      </c>
      <c r="D40" s="7">
        <v>0</v>
      </c>
      <c r="E40" s="7">
        <v>222</v>
      </c>
      <c r="F40" s="7">
        <v>628</v>
      </c>
      <c r="G40" s="7">
        <v>830</v>
      </c>
      <c r="H40" s="7">
        <f t="shared" si="2"/>
        <v>1680</v>
      </c>
    </row>
    <row r="41" spans="2:8" outlineLevel="1" x14ac:dyDescent="0.2">
      <c r="B41" t="s">
        <v>14</v>
      </c>
      <c r="D41" s="7">
        <v>0</v>
      </c>
      <c r="E41" s="7">
        <v>198</v>
      </c>
      <c r="F41" s="7">
        <v>383</v>
      </c>
      <c r="G41" s="7">
        <v>464</v>
      </c>
      <c r="H41" s="7">
        <f t="shared" si="2"/>
        <v>1045</v>
      </c>
    </row>
    <row r="42" spans="2:8" outlineLevel="1" x14ac:dyDescent="0.2">
      <c r="D42" s="7"/>
      <c r="E42" s="7"/>
      <c r="F42" s="7"/>
      <c r="G42" s="7"/>
      <c r="H42" s="7"/>
    </row>
    <row r="43" spans="2:8" outlineLevel="1" x14ac:dyDescent="0.2">
      <c r="B43" s="1" t="s">
        <v>11</v>
      </c>
      <c r="D43" s="14">
        <f>SUM(D27+D30+D33+D36+D39)</f>
        <v>2450</v>
      </c>
      <c r="E43" s="14">
        <f>SUM(E27+E30+E33+E36+E39)</f>
        <v>5677</v>
      </c>
      <c r="F43" s="14">
        <f>SUM(F27+F30+F33+F36+F39)</f>
        <v>3797</v>
      </c>
      <c r="G43" s="14">
        <f>SUM(G27+G30+G33+G36+G39)</f>
        <v>4070</v>
      </c>
      <c r="H43" s="14">
        <f t="shared" si="2"/>
        <v>15994</v>
      </c>
    </row>
    <row r="44" spans="2:8" outlineLevel="1" x14ac:dyDescent="0.2">
      <c r="B44" t="s">
        <v>13</v>
      </c>
      <c r="D44" s="7">
        <f t="shared" ref="D44:G45" si="3">SUM(D28+D31+D34+D37+D40)</f>
        <v>1013</v>
      </c>
      <c r="E44" s="7">
        <f t="shared" si="3"/>
        <v>2718</v>
      </c>
      <c r="F44" s="7">
        <f t="shared" si="3"/>
        <v>1793</v>
      </c>
      <c r="G44" s="7">
        <f t="shared" si="3"/>
        <v>2236</v>
      </c>
      <c r="H44" s="7">
        <f>SUM(D44:G44)</f>
        <v>7760</v>
      </c>
    </row>
    <row r="45" spans="2:8" outlineLevel="1" x14ac:dyDescent="0.2">
      <c r="B45" t="s">
        <v>14</v>
      </c>
      <c r="D45" s="7">
        <f t="shared" si="3"/>
        <v>1438</v>
      </c>
      <c r="E45" s="7">
        <f t="shared" si="3"/>
        <v>2959</v>
      </c>
      <c r="F45" s="7">
        <f t="shared" si="3"/>
        <v>2004</v>
      </c>
      <c r="G45" s="7">
        <f t="shared" si="3"/>
        <v>1834</v>
      </c>
      <c r="H45" s="7">
        <f>SUM(D45:G45)</f>
        <v>8235</v>
      </c>
    </row>
    <row r="46" spans="2:8" collapsed="1" x14ac:dyDescent="0.2"/>
    <row r="47" spans="2:8" s="25" customFormat="1" ht="15" outlineLevel="1" x14ac:dyDescent="0.25">
      <c r="B47" s="46">
        <v>1994</v>
      </c>
      <c r="C47" s="45"/>
      <c r="D47" s="47" t="s">
        <v>7</v>
      </c>
      <c r="E47" s="47" t="s">
        <v>8</v>
      </c>
      <c r="F47" s="47" t="s">
        <v>9</v>
      </c>
      <c r="G47" s="47" t="s">
        <v>10</v>
      </c>
      <c r="H47" s="2" t="s">
        <v>11</v>
      </c>
    </row>
    <row r="48" spans="2:8" outlineLevel="1" x14ac:dyDescent="0.2"/>
    <row r="49" spans="2:8" outlineLevel="1" x14ac:dyDescent="0.2">
      <c r="B49" s="44" t="s">
        <v>12</v>
      </c>
      <c r="D49" s="14">
        <v>1258</v>
      </c>
      <c r="E49" s="14">
        <v>1543</v>
      </c>
      <c r="F49" s="14">
        <v>767</v>
      </c>
      <c r="G49" s="14">
        <v>482</v>
      </c>
      <c r="H49" s="14">
        <f>SUM(D49:G49)</f>
        <v>4050</v>
      </c>
    </row>
    <row r="50" spans="2:8" outlineLevel="1" x14ac:dyDescent="0.2">
      <c r="B50" t="s">
        <v>13</v>
      </c>
      <c r="D50" s="7">
        <v>502</v>
      </c>
      <c r="E50" s="7">
        <v>766</v>
      </c>
      <c r="F50" s="7">
        <v>296</v>
      </c>
      <c r="G50" s="7">
        <v>266</v>
      </c>
      <c r="H50" s="49">
        <f>SUM(D50:G50)</f>
        <v>1830</v>
      </c>
    </row>
    <row r="51" spans="2:8" outlineLevel="1" x14ac:dyDescent="0.2">
      <c r="B51" t="s">
        <v>14</v>
      </c>
      <c r="D51" s="7">
        <v>756</v>
      </c>
      <c r="E51" s="7">
        <v>777</v>
      </c>
      <c r="F51" s="7">
        <v>471</v>
      </c>
      <c r="G51" s="7">
        <v>216</v>
      </c>
      <c r="H51" s="49">
        <f>SUM(D51:G51)</f>
        <v>2220</v>
      </c>
    </row>
    <row r="52" spans="2:8" outlineLevel="1" x14ac:dyDescent="0.2">
      <c r="B52" s="44" t="s">
        <v>15</v>
      </c>
      <c r="D52" s="14">
        <v>696</v>
      </c>
      <c r="E52" s="14">
        <v>1689</v>
      </c>
      <c r="F52" s="14">
        <v>1125</v>
      </c>
      <c r="G52" s="14">
        <v>469</v>
      </c>
      <c r="H52" s="14">
        <f>SUM(D52:G52)</f>
        <v>3979</v>
      </c>
    </row>
    <row r="53" spans="2:8" outlineLevel="1" x14ac:dyDescent="0.2">
      <c r="B53" t="s">
        <v>13</v>
      </c>
      <c r="D53" s="7">
        <v>266</v>
      </c>
      <c r="E53" s="7">
        <v>952</v>
      </c>
      <c r="F53" s="7">
        <v>532</v>
      </c>
      <c r="G53" s="7">
        <v>295</v>
      </c>
      <c r="H53" s="49">
        <f t="shared" ref="H53:H63" si="4">SUM(D53:G53)</f>
        <v>2045</v>
      </c>
    </row>
    <row r="54" spans="2:8" outlineLevel="1" x14ac:dyDescent="0.2">
      <c r="B54" t="s">
        <v>14</v>
      </c>
      <c r="D54" s="7">
        <v>430</v>
      </c>
      <c r="E54" s="7">
        <v>737</v>
      </c>
      <c r="F54" s="7">
        <v>593</v>
      </c>
      <c r="G54" s="7">
        <v>173</v>
      </c>
      <c r="H54" s="49">
        <f t="shared" si="4"/>
        <v>1933</v>
      </c>
    </row>
    <row r="55" spans="2:8" outlineLevel="1" x14ac:dyDescent="0.2">
      <c r="B55" s="44" t="s">
        <v>16</v>
      </c>
      <c r="D55" s="14">
        <v>492</v>
      </c>
      <c r="E55" s="14">
        <v>1261</v>
      </c>
      <c r="F55" s="14">
        <v>648</v>
      </c>
      <c r="G55" s="14">
        <v>593</v>
      </c>
      <c r="H55" s="14">
        <f t="shared" si="4"/>
        <v>2994</v>
      </c>
    </row>
    <row r="56" spans="2:8" outlineLevel="1" x14ac:dyDescent="0.2">
      <c r="B56" t="s">
        <v>13</v>
      </c>
      <c r="D56" s="7">
        <v>195</v>
      </c>
      <c r="E56" s="7">
        <v>574</v>
      </c>
      <c r="F56" s="7">
        <v>329</v>
      </c>
      <c r="G56" s="7">
        <v>297</v>
      </c>
      <c r="H56" s="49">
        <f t="shared" si="4"/>
        <v>1395</v>
      </c>
    </row>
    <row r="57" spans="2:8" outlineLevel="1" x14ac:dyDescent="0.2">
      <c r="B57" t="s">
        <v>14</v>
      </c>
      <c r="D57" s="7">
        <v>297</v>
      </c>
      <c r="E57" s="7">
        <v>687</v>
      </c>
      <c r="F57" s="7">
        <v>319</v>
      </c>
      <c r="G57" s="7">
        <v>296</v>
      </c>
      <c r="H57" s="49">
        <f t="shared" si="4"/>
        <v>1599</v>
      </c>
    </row>
    <row r="58" spans="2:8" outlineLevel="1" x14ac:dyDescent="0.2">
      <c r="B58" s="44" t="s">
        <v>17</v>
      </c>
      <c r="D58" s="14">
        <v>213</v>
      </c>
      <c r="E58" s="14">
        <v>900</v>
      </c>
      <c r="F58" s="14">
        <v>862</v>
      </c>
      <c r="G58" s="14">
        <v>837</v>
      </c>
      <c r="H58" s="14">
        <f t="shared" si="4"/>
        <v>2812</v>
      </c>
    </row>
    <row r="59" spans="2:8" outlineLevel="1" x14ac:dyDescent="0.2">
      <c r="B59" t="s">
        <v>13</v>
      </c>
      <c r="D59" s="7">
        <v>70</v>
      </c>
      <c r="E59" s="7">
        <v>441</v>
      </c>
      <c r="F59" s="7">
        <v>390</v>
      </c>
      <c r="G59" s="7">
        <v>356</v>
      </c>
      <c r="H59" s="49">
        <f t="shared" si="4"/>
        <v>1257</v>
      </c>
    </row>
    <row r="60" spans="2:8" outlineLevel="1" x14ac:dyDescent="0.2">
      <c r="B60" t="s">
        <v>14</v>
      </c>
      <c r="D60" s="7">
        <v>143</v>
      </c>
      <c r="E60" s="7">
        <v>459</v>
      </c>
      <c r="F60" s="7">
        <v>472</v>
      </c>
      <c r="G60" s="7">
        <v>481</v>
      </c>
      <c r="H60" s="49">
        <f t="shared" si="4"/>
        <v>1555</v>
      </c>
    </row>
    <row r="61" spans="2:8" outlineLevel="1" x14ac:dyDescent="0.2">
      <c r="B61" s="44" t="s">
        <v>18</v>
      </c>
      <c r="D61" s="14">
        <v>0</v>
      </c>
      <c r="E61" s="14">
        <v>492</v>
      </c>
      <c r="F61" s="14">
        <v>881</v>
      </c>
      <c r="G61" s="14">
        <v>1622</v>
      </c>
      <c r="H61" s="14">
        <f t="shared" si="4"/>
        <v>2995</v>
      </c>
    </row>
    <row r="62" spans="2:8" outlineLevel="1" x14ac:dyDescent="0.2">
      <c r="B62" t="s">
        <v>13</v>
      </c>
      <c r="D62" s="7">
        <v>0</v>
      </c>
      <c r="E62" s="7">
        <v>175</v>
      </c>
      <c r="F62" s="7">
        <v>460</v>
      </c>
      <c r="G62" s="7">
        <v>1164</v>
      </c>
      <c r="H62" s="49">
        <f t="shared" si="4"/>
        <v>1799</v>
      </c>
    </row>
    <row r="63" spans="2:8" outlineLevel="1" x14ac:dyDescent="0.2">
      <c r="B63" t="s">
        <v>14</v>
      </c>
      <c r="D63" s="7">
        <v>0</v>
      </c>
      <c r="E63" s="7">
        <v>317</v>
      </c>
      <c r="F63" s="7">
        <v>421</v>
      </c>
      <c r="G63" s="7">
        <v>458</v>
      </c>
      <c r="H63" s="49">
        <f t="shared" si="4"/>
        <v>1196</v>
      </c>
    </row>
    <row r="64" spans="2:8" outlineLevel="1" x14ac:dyDescent="0.2">
      <c r="D64" s="7"/>
      <c r="E64" s="7"/>
      <c r="F64" s="7"/>
      <c r="G64" s="7"/>
      <c r="H64" s="7"/>
    </row>
    <row r="65" spans="2:8" outlineLevel="1" x14ac:dyDescent="0.2">
      <c r="B65" s="1" t="s">
        <v>11</v>
      </c>
      <c r="D65" s="14">
        <f>SUM(D49+D52+D55+D58+D61)</f>
        <v>2659</v>
      </c>
      <c r="E65" s="14">
        <f t="shared" ref="E65:G67" si="5">SUM(E49+E52+E55+E58+E61)</f>
        <v>5885</v>
      </c>
      <c r="F65" s="14">
        <f t="shared" si="5"/>
        <v>4283</v>
      </c>
      <c r="G65" s="14">
        <f t="shared" si="5"/>
        <v>4003</v>
      </c>
      <c r="H65" s="14">
        <f>SUM(E65:G65)</f>
        <v>14171</v>
      </c>
    </row>
    <row r="66" spans="2:8" outlineLevel="1" x14ac:dyDescent="0.2">
      <c r="B66" t="s">
        <v>13</v>
      </c>
      <c r="D66" s="7">
        <f>SUM(D50+D53+D56+D59+D62)</f>
        <v>1033</v>
      </c>
      <c r="E66" s="7">
        <f t="shared" si="5"/>
        <v>2908</v>
      </c>
      <c r="F66" s="7">
        <f t="shared" si="5"/>
        <v>2007</v>
      </c>
      <c r="G66" s="7">
        <f t="shared" si="5"/>
        <v>2378</v>
      </c>
      <c r="H66" s="49">
        <f>SUM(E66:G66)</f>
        <v>7293</v>
      </c>
    </row>
    <row r="67" spans="2:8" outlineLevel="1" x14ac:dyDescent="0.2">
      <c r="B67" t="s">
        <v>14</v>
      </c>
      <c r="D67" s="7">
        <f>SUM(D51+D54+D57+D60+D63)</f>
        <v>1626</v>
      </c>
      <c r="E67" s="7">
        <f t="shared" si="5"/>
        <v>2977</v>
      </c>
      <c r="F67" s="7">
        <f t="shared" si="5"/>
        <v>2276</v>
      </c>
      <c r="G67" s="7">
        <f t="shared" si="5"/>
        <v>1624</v>
      </c>
      <c r="H67" s="49">
        <f>SUM(E67:G67)</f>
        <v>6877</v>
      </c>
    </row>
    <row r="68" spans="2:8" outlineLevel="1" x14ac:dyDescent="0.2"/>
    <row r="69" spans="2:8" collapsed="1" x14ac:dyDescent="0.2"/>
    <row r="70" spans="2:8" ht="15" x14ac:dyDescent="0.25">
      <c r="B70" s="46">
        <v>1995</v>
      </c>
      <c r="C70" s="45"/>
      <c r="D70" s="47" t="s">
        <v>7</v>
      </c>
      <c r="E70" s="47" t="s">
        <v>8</v>
      </c>
      <c r="F70" s="47" t="s">
        <v>9</v>
      </c>
      <c r="G70" s="47" t="s">
        <v>10</v>
      </c>
      <c r="H70" s="2" t="s">
        <v>11</v>
      </c>
    </row>
    <row r="72" spans="2:8" x14ac:dyDescent="0.2">
      <c r="B72" s="44" t="s">
        <v>12</v>
      </c>
      <c r="D72" s="14">
        <v>1650</v>
      </c>
      <c r="E72" s="14">
        <v>2010</v>
      </c>
      <c r="F72" s="14">
        <v>658</v>
      </c>
      <c r="G72" s="14">
        <v>618</v>
      </c>
      <c r="H72" s="14">
        <f>SUM(D72:G72)</f>
        <v>4936</v>
      </c>
    </row>
    <row r="73" spans="2:8" x14ac:dyDescent="0.2">
      <c r="B73" t="s">
        <v>13</v>
      </c>
      <c r="D73" s="7">
        <v>784</v>
      </c>
      <c r="E73" s="7">
        <v>948</v>
      </c>
      <c r="F73" s="7">
        <v>252</v>
      </c>
      <c r="G73" s="7">
        <v>222</v>
      </c>
      <c r="H73" s="49">
        <f t="shared" ref="H73:H88" si="6">SUM(D73:G73)</f>
        <v>2206</v>
      </c>
    </row>
    <row r="74" spans="2:8" x14ac:dyDescent="0.2">
      <c r="B74" t="s">
        <v>14</v>
      </c>
      <c r="D74" s="7">
        <v>866</v>
      </c>
      <c r="E74" s="7">
        <v>1062</v>
      </c>
      <c r="F74" s="7">
        <v>406</v>
      </c>
      <c r="G74" s="7">
        <v>396</v>
      </c>
      <c r="H74" s="49">
        <f t="shared" si="6"/>
        <v>2730</v>
      </c>
    </row>
    <row r="75" spans="2:8" x14ac:dyDescent="0.2">
      <c r="B75" s="44" t="s">
        <v>15</v>
      </c>
      <c r="D75" s="14">
        <v>708</v>
      </c>
      <c r="E75" s="14">
        <v>1884</v>
      </c>
      <c r="F75" s="14">
        <v>1204</v>
      </c>
      <c r="G75" s="14">
        <v>717</v>
      </c>
      <c r="H75" s="14">
        <f t="shared" si="6"/>
        <v>4513</v>
      </c>
    </row>
    <row r="76" spans="2:8" x14ac:dyDescent="0.2">
      <c r="B76" t="s">
        <v>13</v>
      </c>
      <c r="D76" s="7">
        <v>332</v>
      </c>
      <c r="E76" s="7">
        <v>840</v>
      </c>
      <c r="F76" s="7">
        <v>447</v>
      </c>
      <c r="G76" s="7">
        <v>301</v>
      </c>
      <c r="H76" s="49">
        <f t="shared" si="6"/>
        <v>1920</v>
      </c>
    </row>
    <row r="77" spans="2:8" x14ac:dyDescent="0.2">
      <c r="B77" t="s">
        <v>14</v>
      </c>
      <c r="D77" s="7">
        <v>376</v>
      </c>
      <c r="E77" s="7">
        <v>1044</v>
      </c>
      <c r="F77" s="7">
        <v>757</v>
      </c>
      <c r="G77" s="7">
        <v>416</v>
      </c>
      <c r="H77" s="49">
        <f t="shared" si="6"/>
        <v>2593</v>
      </c>
    </row>
    <row r="78" spans="2:8" x14ac:dyDescent="0.2">
      <c r="B78" s="44" t="s">
        <v>16</v>
      </c>
      <c r="D78" s="14">
        <v>332</v>
      </c>
      <c r="E78" s="14">
        <v>1006</v>
      </c>
      <c r="F78" s="14">
        <v>1050</v>
      </c>
      <c r="G78" s="14">
        <v>738</v>
      </c>
      <c r="H78" s="14">
        <f t="shared" si="6"/>
        <v>3126</v>
      </c>
    </row>
    <row r="79" spans="2:8" x14ac:dyDescent="0.2">
      <c r="B79" t="s">
        <v>13</v>
      </c>
      <c r="D79" s="7">
        <v>168</v>
      </c>
      <c r="E79" s="7">
        <v>396</v>
      </c>
      <c r="F79" s="7">
        <v>497</v>
      </c>
      <c r="G79" s="7">
        <v>428</v>
      </c>
      <c r="H79" s="49">
        <f t="shared" si="6"/>
        <v>1489</v>
      </c>
    </row>
    <row r="80" spans="2:8" x14ac:dyDescent="0.2">
      <c r="B80" t="s">
        <v>14</v>
      </c>
      <c r="D80" s="7">
        <v>164</v>
      </c>
      <c r="E80" s="7">
        <v>610</v>
      </c>
      <c r="F80" s="7">
        <v>553</v>
      </c>
      <c r="G80" s="7">
        <v>310</v>
      </c>
      <c r="H80" s="49">
        <f t="shared" si="6"/>
        <v>1637</v>
      </c>
    </row>
    <row r="81" spans="2:8" x14ac:dyDescent="0.2">
      <c r="B81" s="44" t="s">
        <v>17</v>
      </c>
      <c r="D81" s="14">
        <v>184</v>
      </c>
      <c r="E81" s="14">
        <v>802</v>
      </c>
      <c r="F81" s="14">
        <v>1203</v>
      </c>
      <c r="G81" s="14">
        <v>792</v>
      </c>
      <c r="H81" s="14">
        <f t="shared" si="6"/>
        <v>2981</v>
      </c>
    </row>
    <row r="82" spans="2:8" x14ac:dyDescent="0.2">
      <c r="B82" t="s">
        <v>13</v>
      </c>
      <c r="D82" s="7">
        <v>127</v>
      </c>
      <c r="E82" s="7">
        <v>517</v>
      </c>
      <c r="F82" s="7">
        <v>500</v>
      </c>
      <c r="G82" s="7">
        <v>401</v>
      </c>
      <c r="H82" s="49">
        <f t="shared" si="6"/>
        <v>1545</v>
      </c>
    </row>
    <row r="83" spans="2:8" x14ac:dyDescent="0.2">
      <c r="B83" t="s">
        <v>14</v>
      </c>
      <c r="D83" s="7">
        <v>57</v>
      </c>
      <c r="E83" s="7">
        <v>284</v>
      </c>
      <c r="F83" s="7">
        <v>704</v>
      </c>
      <c r="G83" s="7">
        <v>391</v>
      </c>
      <c r="H83" s="49">
        <f t="shared" si="6"/>
        <v>1436</v>
      </c>
    </row>
    <row r="84" spans="2:8" x14ac:dyDescent="0.2">
      <c r="B84" s="44" t="s">
        <v>18</v>
      </c>
      <c r="D84" s="14">
        <v>0</v>
      </c>
      <c r="E84" s="14">
        <v>444</v>
      </c>
      <c r="F84" s="14">
        <v>1239</v>
      </c>
      <c r="G84" s="14">
        <v>1605</v>
      </c>
      <c r="H84" s="14">
        <f t="shared" si="6"/>
        <v>3288</v>
      </c>
    </row>
    <row r="85" spans="2:8" x14ac:dyDescent="0.2">
      <c r="B85" t="s">
        <v>13</v>
      </c>
      <c r="D85" s="7">
        <v>0</v>
      </c>
      <c r="E85" s="7">
        <v>217</v>
      </c>
      <c r="F85" s="7">
        <v>645</v>
      </c>
      <c r="G85" s="7">
        <v>910</v>
      </c>
      <c r="H85" s="49">
        <f t="shared" si="6"/>
        <v>1772</v>
      </c>
    </row>
    <row r="86" spans="2:8" x14ac:dyDescent="0.2">
      <c r="B86" t="s">
        <v>14</v>
      </c>
      <c r="D86" s="7">
        <v>0</v>
      </c>
      <c r="E86" s="7">
        <v>227</v>
      </c>
      <c r="F86" s="7">
        <v>594</v>
      </c>
      <c r="G86" s="7">
        <v>694</v>
      </c>
      <c r="H86" s="49">
        <f t="shared" si="6"/>
        <v>1515</v>
      </c>
    </row>
    <row r="87" spans="2:8" x14ac:dyDescent="0.2">
      <c r="D87" s="48"/>
      <c r="E87" s="48"/>
      <c r="F87" s="48"/>
      <c r="G87" s="48"/>
      <c r="H87" s="14"/>
    </row>
    <row r="88" spans="2:8" x14ac:dyDescent="0.2">
      <c r="B88" s="1" t="s">
        <v>11</v>
      </c>
      <c r="D88" s="14">
        <f>SUM(D72+D75+D78+D81+D84)</f>
        <v>2874</v>
      </c>
      <c r="E88" s="14">
        <f t="shared" ref="E88:G90" si="7">SUM(E72+E75+E78+E81+E84)</f>
        <v>6146</v>
      </c>
      <c r="F88" s="14">
        <f t="shared" si="7"/>
        <v>5354</v>
      </c>
      <c r="G88" s="14">
        <f t="shared" si="7"/>
        <v>4470</v>
      </c>
      <c r="H88" s="14">
        <f t="shared" si="6"/>
        <v>18844</v>
      </c>
    </row>
    <row r="89" spans="2:8" x14ac:dyDescent="0.2">
      <c r="B89" t="s">
        <v>13</v>
      </c>
      <c r="D89" s="49">
        <f>SUM(D73+D76+D79+D82+D85)</f>
        <v>1411</v>
      </c>
      <c r="E89" s="49">
        <f t="shared" si="7"/>
        <v>2918</v>
      </c>
      <c r="F89" s="49">
        <f t="shared" si="7"/>
        <v>2341</v>
      </c>
      <c r="G89" s="49">
        <f t="shared" si="7"/>
        <v>2262</v>
      </c>
      <c r="H89" s="49">
        <f>SUM(D89:G89)</f>
        <v>8932</v>
      </c>
    </row>
    <row r="90" spans="2:8" x14ac:dyDescent="0.2">
      <c r="B90" t="s">
        <v>14</v>
      </c>
      <c r="D90" s="49">
        <f>SUM(D74+D77+D80+D83+D86)</f>
        <v>1463</v>
      </c>
      <c r="E90" s="49">
        <f t="shared" si="7"/>
        <v>3227</v>
      </c>
      <c r="F90" s="49">
        <f t="shared" si="7"/>
        <v>3014</v>
      </c>
      <c r="G90" s="49">
        <f t="shared" si="7"/>
        <v>2207</v>
      </c>
      <c r="H90" s="49">
        <f>SUM(D90:G90)</f>
        <v>9911</v>
      </c>
    </row>
    <row r="92" spans="2:8" ht="15" x14ac:dyDescent="0.25">
      <c r="B92" s="46">
        <v>1996</v>
      </c>
      <c r="C92" s="45"/>
      <c r="D92" s="47" t="s">
        <v>7</v>
      </c>
      <c r="E92" s="47" t="s">
        <v>8</v>
      </c>
      <c r="F92" s="47" t="s">
        <v>9</v>
      </c>
      <c r="G92" s="47" t="s">
        <v>10</v>
      </c>
      <c r="H92" s="2" t="s">
        <v>11</v>
      </c>
    </row>
    <row r="94" spans="2:8" x14ac:dyDescent="0.2">
      <c r="B94" s="44" t="s">
        <v>12</v>
      </c>
      <c r="D94" s="14">
        <v>1340</v>
      </c>
      <c r="E94" s="14">
        <v>1646</v>
      </c>
      <c r="F94" s="14">
        <v>1042</v>
      </c>
      <c r="G94" s="14">
        <v>764</v>
      </c>
      <c r="H94" s="14">
        <f>SUM(D94:G94)</f>
        <v>4792</v>
      </c>
    </row>
    <row r="95" spans="2:8" x14ac:dyDescent="0.2">
      <c r="B95" t="s">
        <v>13</v>
      </c>
      <c r="D95" s="7">
        <v>584</v>
      </c>
      <c r="E95" s="7">
        <v>868</v>
      </c>
      <c r="F95" s="7">
        <v>487</v>
      </c>
      <c r="G95" s="7">
        <v>394</v>
      </c>
      <c r="H95" s="49">
        <f t="shared" ref="H95:H110" si="8">SUM(D95:G95)</f>
        <v>2333</v>
      </c>
    </row>
    <row r="96" spans="2:8" x14ac:dyDescent="0.2">
      <c r="B96" t="s">
        <v>14</v>
      </c>
      <c r="D96" s="7">
        <v>756</v>
      </c>
      <c r="E96" s="7">
        <v>777</v>
      </c>
      <c r="F96" s="7">
        <v>555</v>
      </c>
      <c r="G96" s="7">
        <v>370</v>
      </c>
      <c r="H96" s="49">
        <f t="shared" si="8"/>
        <v>2458</v>
      </c>
    </row>
    <row r="97" spans="2:8" x14ac:dyDescent="0.2">
      <c r="B97" s="44" t="s">
        <v>15</v>
      </c>
      <c r="D97" s="14">
        <v>887</v>
      </c>
      <c r="E97" s="14">
        <v>1903</v>
      </c>
      <c r="F97" s="14">
        <v>1159</v>
      </c>
      <c r="G97" s="14">
        <v>703</v>
      </c>
      <c r="H97" s="14">
        <f t="shared" si="8"/>
        <v>4652</v>
      </c>
    </row>
    <row r="98" spans="2:8" x14ac:dyDescent="0.2">
      <c r="B98" t="s">
        <v>13</v>
      </c>
      <c r="D98" s="7">
        <v>345</v>
      </c>
      <c r="E98" s="7">
        <v>916</v>
      </c>
      <c r="F98" s="7">
        <v>466</v>
      </c>
      <c r="G98" s="7">
        <v>350</v>
      </c>
      <c r="H98" s="49">
        <f t="shared" si="8"/>
        <v>2077</v>
      </c>
    </row>
    <row r="99" spans="2:8" x14ac:dyDescent="0.2">
      <c r="B99" t="s">
        <v>14</v>
      </c>
      <c r="D99" s="7">
        <v>542</v>
      </c>
      <c r="E99" s="7">
        <v>987</v>
      </c>
      <c r="F99" s="7">
        <v>694</v>
      </c>
      <c r="G99" s="7">
        <v>353</v>
      </c>
      <c r="H99" s="49">
        <f t="shared" si="8"/>
        <v>2576</v>
      </c>
    </row>
    <row r="100" spans="2:8" x14ac:dyDescent="0.2">
      <c r="B100" s="44" t="s">
        <v>16</v>
      </c>
      <c r="D100" s="14">
        <v>185</v>
      </c>
      <c r="E100" s="14">
        <v>1072</v>
      </c>
      <c r="F100" s="14">
        <v>1064</v>
      </c>
      <c r="G100" s="14">
        <v>615</v>
      </c>
      <c r="H100" s="14">
        <f t="shared" si="8"/>
        <v>2936</v>
      </c>
    </row>
    <row r="101" spans="2:8" x14ac:dyDescent="0.2">
      <c r="B101" t="s">
        <v>13</v>
      </c>
      <c r="D101" s="7">
        <v>143</v>
      </c>
      <c r="E101" s="7">
        <v>514</v>
      </c>
      <c r="F101" s="7">
        <v>424</v>
      </c>
      <c r="G101" s="7">
        <v>294</v>
      </c>
      <c r="H101" s="49">
        <f t="shared" si="8"/>
        <v>1375</v>
      </c>
    </row>
    <row r="102" spans="2:8" x14ac:dyDescent="0.2">
      <c r="B102" t="s">
        <v>14</v>
      </c>
      <c r="D102" s="7">
        <v>42</v>
      </c>
      <c r="E102" s="7">
        <v>558</v>
      </c>
      <c r="F102" s="7">
        <v>640</v>
      </c>
      <c r="G102" s="7">
        <v>321</v>
      </c>
      <c r="H102" s="49">
        <f t="shared" si="8"/>
        <v>1561</v>
      </c>
    </row>
    <row r="103" spans="2:8" x14ac:dyDescent="0.2">
      <c r="B103" s="44" t="s">
        <v>17</v>
      </c>
      <c r="D103" s="14">
        <v>116</v>
      </c>
      <c r="E103" s="14">
        <v>1036</v>
      </c>
      <c r="F103" s="14">
        <v>1184</v>
      </c>
      <c r="G103" s="14">
        <v>1071</v>
      </c>
      <c r="H103" s="14">
        <f t="shared" si="8"/>
        <v>3407</v>
      </c>
    </row>
    <row r="104" spans="2:8" x14ac:dyDescent="0.2">
      <c r="B104" t="s">
        <v>13</v>
      </c>
      <c r="D104" s="7">
        <v>64</v>
      </c>
      <c r="E104" s="7">
        <v>511</v>
      </c>
      <c r="F104" s="7">
        <v>573</v>
      </c>
      <c r="G104" s="7">
        <v>721</v>
      </c>
      <c r="H104" s="49">
        <f t="shared" si="8"/>
        <v>1869</v>
      </c>
    </row>
    <row r="105" spans="2:8" x14ac:dyDescent="0.2">
      <c r="B105" t="s">
        <v>14</v>
      </c>
      <c r="D105" s="7">
        <v>52</v>
      </c>
      <c r="E105" s="7">
        <v>525</v>
      </c>
      <c r="F105" s="7">
        <v>611</v>
      </c>
      <c r="G105" s="7">
        <v>349</v>
      </c>
      <c r="H105" s="49">
        <f t="shared" si="8"/>
        <v>1537</v>
      </c>
    </row>
    <row r="106" spans="2:8" x14ac:dyDescent="0.2">
      <c r="B106" s="44" t="s">
        <v>18</v>
      </c>
      <c r="D106" s="14">
        <v>0</v>
      </c>
      <c r="E106" s="14">
        <v>508</v>
      </c>
      <c r="F106" s="14">
        <v>1106</v>
      </c>
      <c r="G106" s="14">
        <v>1970</v>
      </c>
      <c r="H106" s="14">
        <f t="shared" si="8"/>
        <v>3584</v>
      </c>
    </row>
    <row r="107" spans="2:8" x14ac:dyDescent="0.2">
      <c r="B107" t="s">
        <v>13</v>
      </c>
      <c r="D107" s="7">
        <v>0</v>
      </c>
      <c r="E107" s="7">
        <v>255</v>
      </c>
      <c r="F107" s="7">
        <v>608</v>
      </c>
      <c r="G107" s="7">
        <v>1167</v>
      </c>
      <c r="H107" s="49">
        <f t="shared" si="8"/>
        <v>2030</v>
      </c>
    </row>
    <row r="108" spans="2:8" x14ac:dyDescent="0.2">
      <c r="B108" t="s">
        <v>14</v>
      </c>
      <c r="D108" s="7">
        <v>0</v>
      </c>
      <c r="E108" s="7">
        <v>252</v>
      </c>
      <c r="F108" s="7">
        <v>499</v>
      </c>
      <c r="G108" s="7">
        <v>803</v>
      </c>
      <c r="H108" s="49">
        <f t="shared" si="8"/>
        <v>1554</v>
      </c>
    </row>
    <row r="109" spans="2:8" x14ac:dyDescent="0.2">
      <c r="D109" s="48"/>
      <c r="E109" s="48"/>
      <c r="F109" s="48"/>
      <c r="G109" s="48"/>
      <c r="H109" s="14"/>
    </row>
    <row r="110" spans="2:8" x14ac:dyDescent="0.2">
      <c r="B110" s="1" t="s">
        <v>11</v>
      </c>
      <c r="D110" s="14">
        <f t="shared" ref="D110:G112" si="9">SUM(D94+D97+D100+D103+D106)</f>
        <v>2528</v>
      </c>
      <c r="E110" s="14">
        <f t="shared" si="9"/>
        <v>6165</v>
      </c>
      <c r="F110" s="14">
        <f t="shared" si="9"/>
        <v>5555</v>
      </c>
      <c r="G110" s="14">
        <f t="shared" si="9"/>
        <v>5123</v>
      </c>
      <c r="H110" s="14">
        <f t="shared" si="8"/>
        <v>19371</v>
      </c>
    </row>
    <row r="111" spans="2:8" x14ac:dyDescent="0.2">
      <c r="B111" t="s">
        <v>13</v>
      </c>
      <c r="D111" s="49">
        <f t="shared" si="9"/>
        <v>1136</v>
      </c>
      <c r="E111" s="49">
        <f t="shared" si="9"/>
        <v>3064</v>
      </c>
      <c r="F111" s="49">
        <f t="shared" si="9"/>
        <v>2558</v>
      </c>
      <c r="G111" s="49">
        <f t="shared" si="9"/>
        <v>2926</v>
      </c>
      <c r="H111" s="49">
        <f>SUM(D111:G111)</f>
        <v>9684</v>
      </c>
    </row>
    <row r="112" spans="2:8" x14ac:dyDescent="0.2">
      <c r="B112" t="s">
        <v>14</v>
      </c>
      <c r="D112" s="49">
        <f t="shared" si="9"/>
        <v>1392</v>
      </c>
      <c r="E112" s="49">
        <f t="shared" si="9"/>
        <v>3099</v>
      </c>
      <c r="F112" s="49">
        <f t="shared" si="9"/>
        <v>2999</v>
      </c>
      <c r="G112" s="49">
        <f t="shared" si="9"/>
        <v>2196</v>
      </c>
      <c r="H112" s="49">
        <f>SUM(D112:G112)</f>
        <v>9686</v>
      </c>
    </row>
  </sheetData>
  <customSheetViews>
    <customSheetView guid="{2C045F60-6AB2-44F0-B91E-AB5C1A883BD2}" hiddenRows="1" state="hidden">
      <selection activeCell="B1" sqref="B1"/>
      <pageMargins left="0.75" right="0.75" top="1" bottom="1" header="0.5" footer="0.5"/>
      <pageSetup orientation="portrait" r:id="rId1"/>
      <headerFooter alignWithMargins="0"/>
    </customSheetView>
    <customSheetView guid="{F4665436-DFC3-47B1-A482-DE3E62B43168}" hiddenRows="1" state="hidden" showRuler="0">
      <selection activeCell="B1" sqref="B1"/>
      <pageMargins left="0.75" right="0.75" top="1" bottom="1" header="0.5" footer="0.5"/>
      <pageSetup orientation="portrait" r:id="rId2"/>
      <headerFooter alignWithMargins="0"/>
    </customSheetView>
    <customSheetView guid="{F1F7BD3E-FC2C-462F-A022-5270024FE9F6}"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12</vt:i4>
      </vt:variant>
    </vt:vector>
  </HeadingPairs>
  <TitlesOfParts>
    <vt:vector size="39" baseType="lpstr">
      <vt:lpstr>.05b (2)</vt:lpstr>
      <vt:lpstr>Notes</vt:lpstr>
      <vt:lpstr>.01a</vt:lpstr>
      <vt:lpstr>.01b </vt:lpstr>
      <vt:lpstr>.01c</vt:lpstr>
      <vt:lpstr>.02</vt:lpstr>
      <vt:lpstr>.03a</vt:lpstr>
      <vt:lpstr>.03b</vt:lpstr>
      <vt:lpstr>.04</vt:lpstr>
      <vt:lpstr>.05</vt:lpstr>
      <vt:lpstr>.04a</vt:lpstr>
      <vt:lpstr>h.05</vt:lpstr>
      <vt:lpstr>hc4.01&amp;4.02</vt:lpstr>
      <vt:lpstr>.04b</vt:lpstr>
      <vt:lpstr>.05a</vt:lpstr>
      <vt:lpstr>.05b</vt:lpstr>
      <vt:lpstr>.05c</vt:lpstr>
      <vt:lpstr>.06a</vt:lpstr>
      <vt:lpstr>.06b</vt:lpstr>
      <vt:lpstr>.06c</vt:lpstr>
      <vt:lpstr>06d</vt:lpstr>
      <vt:lpstr>.06e</vt:lpstr>
      <vt:lpstr>.06d</vt:lpstr>
      <vt:lpstr>Sheet3</vt:lpstr>
      <vt:lpstr>Sheet1</vt:lpstr>
      <vt:lpstr>WorkPermits</vt:lpstr>
      <vt:lpstr>Sheet2</vt:lpstr>
      <vt:lpstr>'.01a'!Print_Area</vt:lpstr>
      <vt:lpstr>'.01b '!Print_Area</vt:lpstr>
      <vt:lpstr>'.01c'!Print_Area</vt:lpstr>
      <vt:lpstr>'.02'!Print_Area</vt:lpstr>
      <vt:lpstr>'.03b'!Print_Area</vt:lpstr>
      <vt:lpstr>'.04a'!Print_Area</vt:lpstr>
      <vt:lpstr>'.04b'!Print_Area</vt:lpstr>
      <vt:lpstr>'.05a'!Print_Area</vt:lpstr>
      <vt:lpstr>'.05b'!Print_Area</vt:lpstr>
      <vt:lpstr>'.05c'!Print_Area</vt:lpstr>
      <vt:lpstr>'.06e'!Print_Area</vt:lpstr>
      <vt:lpstr>'06d'!Print_Area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Compendium of Statistics</dc:title>
  <dc:subject>Employment</dc:subject>
  <dc:creator>Economics &amp; Statistics Office</dc:creator>
  <cp:lastModifiedBy>Walters, Travis</cp:lastModifiedBy>
  <cp:lastPrinted>2023-09-13T20:38:08Z</cp:lastPrinted>
  <dcterms:created xsi:type="dcterms:W3CDTF">2002-08-30T18:40:44Z</dcterms:created>
  <dcterms:modified xsi:type="dcterms:W3CDTF">2024-11-12T16:55:59Z</dcterms:modified>
</cp:coreProperties>
</file>